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lix\OneDrive\Escritorio\"/>
    </mc:Choice>
  </mc:AlternateContent>
  <xr:revisionPtr revIDLastSave="0" documentId="13_ncr:1_{135AD133-A7F8-4042-B7EA-648B5050E16E}" xr6:coauthVersionLast="47" xr6:coauthVersionMax="47" xr10:uidLastSave="{00000000-0000-0000-0000-000000000000}"/>
  <bookViews>
    <workbookView xWindow="-120" yWindow="-120" windowWidth="20730" windowHeight="11040" firstSheet="35" activeTab="40" xr2:uid="{00000000-000D-0000-FFFF-FFFF00000000}"/>
  </bookViews>
  <sheets>
    <sheet name="TARIFARIO OTROS SERVICIOS" sheetId="63" r:id="rId1"/>
    <sheet name="TARIFARIO CORRECTIVOS" sheetId="64" r:id="rId2"/>
    <sheet name="LANDTREK" sheetId="60" r:id="rId3"/>
    <sheet name="RAM" sheetId="40" r:id="rId4"/>
    <sheet name="DUCATO" sheetId="2" r:id="rId5"/>
    <sheet name="TUCSON" sheetId="8" r:id="rId6"/>
    <sheet name="ACCENT" sheetId="47" r:id="rId7"/>
    <sheet name="PORTER" sheetId="48" r:id="rId8"/>
    <sheet name="NQR" sheetId="31" r:id="rId9"/>
    <sheet name="NEW EXPERT" sheetId="51" r:id="rId10"/>
    <sheet name="SAVEIRO" sheetId="44" r:id="rId11"/>
    <sheet name="COLORADO" sheetId="49" r:id="rId12"/>
    <sheet name="NEWL200" sheetId="62" r:id="rId13"/>
    <sheet name="L200" sheetId="34" r:id="rId14"/>
    <sheet name="NEW RAV4" sheetId="42" r:id="rId15"/>
    <sheet name="HILUX" sheetId="86" r:id="rId16"/>
    <sheet name="MAXUS 2.0" sheetId="59" r:id="rId17"/>
    <sheet name="MAXUS 2.8" sheetId="57" r:id="rId18"/>
    <sheet name="I10" sheetId="65" r:id="rId19"/>
    <sheet name="GWALL" sheetId="66" r:id="rId20"/>
    <sheet name="ELANTRA" sheetId="67" r:id="rId21"/>
    <sheet name="CAPTIVA" sheetId="69" r:id="rId22"/>
    <sheet name="MORNING" sheetId="72" r:id="rId23"/>
    <sheet name="XTRAIL-NAVARA" sheetId="23" r:id="rId24"/>
    <sheet name="CX-5" sheetId="74" r:id="rId25"/>
    <sheet name="TERRITORY" sheetId="80" r:id="rId26"/>
    <sheet name="VALOR REPUESTOS" sheetId="27" r:id="rId27"/>
    <sheet name="MAVERICK" sheetId="91" r:id="rId28"/>
    <sheet name="VERSA" sheetId="76" r:id="rId29"/>
    <sheet name="FRONX" sheetId="90" r:id="rId30"/>
    <sheet name="CRETA" sheetId="75" r:id="rId31"/>
    <sheet name="COROLLA CROSS" sheetId="82" r:id="rId32"/>
    <sheet name="MONTANA Y TRACKER" sheetId="84" r:id="rId33"/>
    <sheet name="JUMPY" sheetId="88" r:id="rId34"/>
    <sheet name="EV30" sheetId="83" r:id="rId35"/>
    <sheet name="OPEL COMBO" sheetId="37" r:id="rId36"/>
    <sheet name="Citroen C-ELYSEE" sheetId="79" r:id="rId37"/>
    <sheet name="4 RUNNER" sheetId="85" r:id="rId38"/>
    <sheet name="MUSSO" sheetId="45" r:id="rId39"/>
    <sheet name="5008" sheetId="71" r:id="rId40"/>
    <sheet name="PARTNER-BERLINGO" sheetId="39" r:id="rId41"/>
    <sheet name="RESUMEN" sheetId="61" r:id="rId42"/>
    <sheet name="NEW RANGER" sheetId="50" r:id="rId43"/>
    <sheet name="JUMPER" sheetId="81" r:id="rId44"/>
    <sheet name="BOXER" sheetId="46" r:id="rId45"/>
    <sheet name="SAIL" sheetId="89" r:id="rId46"/>
  </sheets>
  <definedNames>
    <definedName name="_xlnm._FilterDatabase" localSheetId="26" hidden="1">'VALOR REPUESTOS'!$A$2:$F$207</definedName>
    <definedName name="M_2008_MCA">#REF!</definedName>
    <definedName name="M_2008_P24">#REF!</definedName>
    <definedName name="M_208_P21">#REF!</definedName>
    <definedName name="M_3008_hybrid4">#REF!</definedName>
    <definedName name="M_3008_P84">#REF!</definedName>
    <definedName name="M_301">#REF!</definedName>
    <definedName name="M_308_P5">#REF!</definedName>
    <definedName name="M_5008_P87">#REF!</definedName>
    <definedName name="M_BOXER_X250">#REF!</definedName>
    <definedName name="M_E_2008">#REF!</definedName>
    <definedName name="M_PARTNER_EV">#REF!</definedName>
    <definedName name="M_RIFTER_K9">#REF!</definedName>
    <definedName name="M_TRAVELLER_K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91" l="1"/>
  <c r="J10" i="91"/>
  <c r="E13" i="91"/>
  <c r="E9" i="91"/>
  <c r="E10" i="91"/>
  <c r="E11" i="91"/>
  <c r="C10" i="91"/>
  <c r="B10" i="91"/>
  <c r="B11" i="91"/>
  <c r="C11" i="91"/>
  <c r="C7" i="91"/>
  <c r="B7" i="91"/>
  <c r="C6" i="91"/>
  <c r="B6" i="91"/>
  <c r="C4" i="91"/>
  <c r="E4" i="91" s="1"/>
  <c r="B4" i="91"/>
  <c r="C15" i="91"/>
  <c r="J15" i="91" s="1"/>
  <c r="B15" i="91"/>
  <c r="C14" i="91"/>
  <c r="E14" i="91" s="1"/>
  <c r="B14" i="91"/>
  <c r="C13" i="91"/>
  <c r="B13" i="91"/>
  <c r="C12" i="91"/>
  <c r="E12" i="91" s="1"/>
  <c r="B12" i="91"/>
  <c r="C9" i="91"/>
  <c r="B9" i="91"/>
  <c r="C8" i="91"/>
  <c r="E8" i="91" s="1"/>
  <c r="B8" i="91"/>
  <c r="E7" i="91"/>
  <c r="E6" i="91"/>
  <c r="C5" i="91"/>
  <c r="E5" i="91" s="1"/>
  <c r="B5" i="91"/>
  <c r="C3" i="91"/>
  <c r="E3" i="91" s="1"/>
  <c r="B3" i="91"/>
  <c r="J12" i="90"/>
  <c r="F7" i="90"/>
  <c r="G7" i="90" s="1"/>
  <c r="H7" i="90" s="1"/>
  <c r="I7" i="90" s="1"/>
  <c r="J7" i="90" s="1"/>
  <c r="J6" i="90"/>
  <c r="F4" i="90"/>
  <c r="G4" i="90" s="1"/>
  <c r="H4" i="90" s="1"/>
  <c r="I4" i="90" s="1"/>
  <c r="J4" i="90" s="1"/>
  <c r="F2" i="90"/>
  <c r="G2" i="90" s="1"/>
  <c r="H2" i="90" s="1"/>
  <c r="I2" i="90" s="1"/>
  <c r="J2" i="90" s="1"/>
  <c r="J10" i="90"/>
  <c r="J9" i="90"/>
  <c r="J8" i="90"/>
  <c r="C10" i="90"/>
  <c r="E10" i="90" s="1"/>
  <c r="I10" i="90" s="1"/>
  <c r="B10" i="90"/>
  <c r="C4" i="90"/>
  <c r="E4" i="90" s="1"/>
  <c r="B4" i="90"/>
  <c r="C2" i="90"/>
  <c r="B2" i="90"/>
  <c r="C6" i="90"/>
  <c r="E6" i="90" s="1"/>
  <c r="B6" i="90"/>
  <c r="C9" i="90"/>
  <c r="E9" i="90" s="1"/>
  <c r="I9" i="90" s="1"/>
  <c r="B9" i="90"/>
  <c r="C8" i="90"/>
  <c r="E8" i="90" s="1"/>
  <c r="I8" i="90" s="1"/>
  <c r="B8" i="90"/>
  <c r="C5" i="90"/>
  <c r="E5" i="90" s="1"/>
  <c r="G5" i="90" s="1"/>
  <c r="I5" i="90" s="1"/>
  <c r="J5" i="90" s="1"/>
  <c r="B5" i="90"/>
  <c r="C3" i="90"/>
  <c r="E3" i="90" s="1"/>
  <c r="F3" i="90" s="1"/>
  <c r="G3" i="90" s="1"/>
  <c r="H3" i="90" s="1"/>
  <c r="B3" i="90"/>
  <c r="C12" i="90"/>
  <c r="I12" i="90" s="1"/>
  <c r="B12" i="90"/>
  <c r="C11" i="90"/>
  <c r="E11" i="90" s="1"/>
  <c r="F11" i="90" s="1"/>
  <c r="G11" i="90" s="1"/>
  <c r="H11" i="90" s="1"/>
  <c r="I11" i="90" s="1"/>
  <c r="J11" i="90" s="1"/>
  <c r="B11" i="90"/>
  <c r="C7" i="90"/>
  <c r="E7" i="90" s="1"/>
  <c r="B7" i="90"/>
  <c r="I6" i="90"/>
  <c r="G6" i="90"/>
  <c r="E2" i="90"/>
  <c r="H30" i="39"/>
  <c r="C30" i="39"/>
  <c r="E30" i="39" s="1"/>
  <c r="G30" i="39" s="1"/>
  <c r="B30" i="39"/>
  <c r="C10" i="39"/>
  <c r="E10" i="39" s="1"/>
  <c r="G10" i="39" s="1"/>
  <c r="B10" i="39"/>
  <c r="C9" i="37"/>
  <c r="E9" i="37" s="1"/>
  <c r="G9" i="37" s="1"/>
  <c r="B9" i="37"/>
  <c r="C5" i="83"/>
  <c r="E5" i="83" s="1"/>
  <c r="I5" i="83" s="1"/>
  <c r="B5" i="83"/>
  <c r="C10" i="31"/>
  <c r="E10" i="31" s="1"/>
  <c r="F10" i="31" s="1"/>
  <c r="G10" i="31" s="1"/>
  <c r="H10" i="31" s="1"/>
  <c r="I10" i="31" s="1"/>
  <c r="J10" i="31" s="1"/>
  <c r="B10" i="31"/>
  <c r="C8" i="89"/>
  <c r="E8" i="89" s="1"/>
  <c r="J8" i="89" s="1"/>
  <c r="B8" i="89"/>
  <c r="C6" i="67"/>
  <c r="B6" i="67"/>
  <c r="C3" i="67"/>
  <c r="B3" i="67"/>
  <c r="C3" i="74"/>
  <c r="B3" i="74"/>
  <c r="C11" i="89"/>
  <c r="E11" i="89" s="1"/>
  <c r="C10" i="89"/>
  <c r="E10" i="89" s="1"/>
  <c r="J10" i="89" s="1"/>
  <c r="B11" i="89"/>
  <c r="C12" i="89"/>
  <c r="E12" i="89" s="1"/>
  <c r="B12" i="89"/>
  <c r="B10" i="89"/>
  <c r="C9" i="89"/>
  <c r="E9" i="89" s="1"/>
  <c r="B9" i="89"/>
  <c r="C7" i="89"/>
  <c r="E7" i="89" s="1"/>
  <c r="B7" i="89"/>
  <c r="C6" i="89"/>
  <c r="E6" i="89" s="1"/>
  <c r="H6" i="89" s="1"/>
  <c r="B6" i="89"/>
  <c r="C5" i="89"/>
  <c r="E5" i="89" s="1"/>
  <c r="G5" i="89" s="1"/>
  <c r="B5" i="89"/>
  <c r="C4" i="89"/>
  <c r="E4" i="89" s="1"/>
  <c r="F4" i="89" s="1"/>
  <c r="B4" i="89"/>
  <c r="C3" i="89"/>
  <c r="E3" i="89" s="1"/>
  <c r="I3" i="89" s="1"/>
  <c r="B3" i="89"/>
  <c r="C2" i="89"/>
  <c r="E2" i="89" s="1"/>
  <c r="G2" i="89" s="1"/>
  <c r="B2" i="89"/>
  <c r="C14" i="89"/>
  <c r="L14" i="89" s="1"/>
  <c r="B14" i="89"/>
  <c r="C13" i="89"/>
  <c r="E13" i="89" s="1"/>
  <c r="L13" i="89" s="1"/>
  <c r="B13" i="89"/>
  <c r="C24" i="59"/>
  <c r="I3" i="90" l="1"/>
  <c r="J3" i="90" s="1"/>
  <c r="J13" i="90" s="1"/>
  <c r="J14" i="90" s="1"/>
  <c r="H10" i="39"/>
  <c r="I13" i="90"/>
  <c r="F5" i="83"/>
  <c r="H5" i="83"/>
  <c r="L8" i="89"/>
  <c r="G5" i="83"/>
  <c r="G3" i="91"/>
  <c r="J3" i="91"/>
  <c r="I3" i="91"/>
  <c r="H3" i="91"/>
  <c r="G15" i="91"/>
  <c r="I15" i="91"/>
  <c r="J4" i="91"/>
  <c r="I4" i="91"/>
  <c r="H4" i="91"/>
  <c r="G4" i="91"/>
  <c r="F4" i="91"/>
  <c r="F5" i="91"/>
  <c r="J5" i="91"/>
  <c r="I5" i="91"/>
  <c r="H5" i="91"/>
  <c r="G5" i="91"/>
  <c r="J8" i="91"/>
  <c r="I8" i="91"/>
  <c r="H8" i="91"/>
  <c r="G8" i="91"/>
  <c r="F8" i="91"/>
  <c r="F14" i="91"/>
  <c r="I14" i="91"/>
  <c r="H14" i="91"/>
  <c r="J14" i="91"/>
  <c r="G14" i="91"/>
  <c r="F6" i="91"/>
  <c r="H6" i="91"/>
  <c r="J6" i="91"/>
  <c r="I6" i="91"/>
  <c r="G6" i="91"/>
  <c r="J7" i="91"/>
  <c r="G7" i="91"/>
  <c r="I7" i="91"/>
  <c r="J12" i="91"/>
  <c r="H12" i="91"/>
  <c r="F15" i="91"/>
  <c r="H15" i="91"/>
  <c r="F3" i="91"/>
  <c r="F30" i="39"/>
  <c r="I30" i="39"/>
  <c r="K8" i="89"/>
  <c r="F9" i="37"/>
  <c r="I9" i="37"/>
  <c r="H9" i="37"/>
  <c r="F10" i="39"/>
  <c r="I14" i="90"/>
  <c r="F12" i="90"/>
  <c r="G12" i="90"/>
  <c r="H12" i="90"/>
  <c r="I10" i="39"/>
  <c r="I8" i="89"/>
  <c r="H8" i="89"/>
  <c r="G8" i="89"/>
  <c r="F8" i="89"/>
  <c r="I2" i="89"/>
  <c r="I4" i="89"/>
  <c r="I13" i="89"/>
  <c r="I14" i="89"/>
  <c r="L2" i="89"/>
  <c r="K7" i="89"/>
  <c r="L7" i="89"/>
  <c r="G3" i="89"/>
  <c r="L3" i="89"/>
  <c r="G12" i="89"/>
  <c r="J12" i="89"/>
  <c r="K12" i="89"/>
  <c r="L12" i="89"/>
  <c r="H10" i="89"/>
  <c r="G7" i="89"/>
  <c r="J7" i="89"/>
  <c r="L4" i="89"/>
  <c r="L5" i="89"/>
  <c r="G4" i="89"/>
  <c r="H4" i="89"/>
  <c r="J6" i="89"/>
  <c r="K4" i="89"/>
  <c r="J4" i="89"/>
  <c r="K5" i="89"/>
  <c r="J5" i="89"/>
  <c r="F3" i="89"/>
  <c r="K3" i="89"/>
  <c r="J3" i="89"/>
  <c r="H3" i="89"/>
  <c r="F2" i="89"/>
  <c r="K2" i="89"/>
  <c r="J2" i="89"/>
  <c r="H2" i="89"/>
  <c r="G13" i="89"/>
  <c r="F13" i="89"/>
  <c r="K13" i="89"/>
  <c r="J13" i="89"/>
  <c r="H13" i="89"/>
  <c r="F14" i="89"/>
  <c r="G14" i="89"/>
  <c r="H14" i="89"/>
  <c r="J14" i="89"/>
  <c r="K14" i="89"/>
  <c r="B3" i="60"/>
  <c r="F13" i="90" l="1"/>
  <c r="F14" i="90" s="1"/>
  <c r="G13" i="90"/>
  <c r="G14" i="90" s="1"/>
  <c r="H13" i="90"/>
  <c r="H14" i="90" s="1"/>
  <c r="G16" i="91"/>
  <c r="G17" i="91" s="1"/>
  <c r="H16" i="91"/>
  <c r="H17" i="91" s="1"/>
  <c r="F16" i="91"/>
  <c r="F17" i="91" s="1"/>
  <c r="I16" i="91"/>
  <c r="I17" i="91" s="1"/>
  <c r="J16" i="91"/>
  <c r="J17" i="91" s="1"/>
  <c r="I15" i="89"/>
  <c r="I16" i="89"/>
  <c r="I9" i="61"/>
  <c r="G9" i="61"/>
  <c r="L15" i="89"/>
  <c r="F15" i="89"/>
  <c r="K15" i="89"/>
  <c r="H15" i="89"/>
  <c r="J15" i="89"/>
  <c r="G15" i="89"/>
  <c r="C12" i="62"/>
  <c r="C8" i="62"/>
  <c r="C30" i="86"/>
  <c r="C29" i="86"/>
  <c r="C28" i="86"/>
  <c r="C26" i="86"/>
  <c r="C8" i="86"/>
  <c r="C7" i="86"/>
  <c r="C6" i="86"/>
  <c r="C5" i="86"/>
  <c r="C4" i="86"/>
  <c r="H16" i="89" l="1"/>
  <c r="K9" i="61"/>
  <c r="E9" i="61"/>
  <c r="G16" i="89"/>
  <c r="D9" i="61"/>
  <c r="F16" i="89"/>
  <c r="C9" i="61"/>
  <c r="J16" i="89"/>
  <c r="H9" i="61"/>
  <c r="L16" i="89"/>
  <c r="L9" i="61"/>
  <c r="K16" i="89"/>
  <c r="J9" i="61"/>
  <c r="F9" i="61"/>
  <c r="C11" i="88"/>
  <c r="E11" i="88" s="1"/>
  <c r="H11" i="88" s="1"/>
  <c r="B11" i="88"/>
  <c r="C10" i="88"/>
  <c r="E10" i="88" s="1"/>
  <c r="H10" i="88" s="1"/>
  <c r="B10" i="88"/>
  <c r="C6" i="88"/>
  <c r="E6" i="88" s="1"/>
  <c r="B6" i="88"/>
  <c r="C7" i="88"/>
  <c r="E7" i="88" s="1"/>
  <c r="B7" i="88"/>
  <c r="C5" i="88"/>
  <c r="E5" i="88" s="1"/>
  <c r="B5" i="88"/>
  <c r="C3" i="88"/>
  <c r="E3" i="88" s="1"/>
  <c r="B3" i="88"/>
  <c r="C14" i="88"/>
  <c r="I14" i="88" s="1"/>
  <c r="B14" i="88"/>
  <c r="C13" i="88"/>
  <c r="E13" i="88" s="1"/>
  <c r="B13" i="88"/>
  <c r="C12" i="88"/>
  <c r="E12" i="88" s="1"/>
  <c r="H12" i="88" s="1"/>
  <c r="B12" i="88"/>
  <c r="C9" i="88"/>
  <c r="E9" i="88" s="1"/>
  <c r="B9" i="88"/>
  <c r="C8" i="88"/>
  <c r="E8" i="88" s="1"/>
  <c r="B8" i="88"/>
  <c r="C4" i="88"/>
  <c r="E4" i="88" s="1"/>
  <c r="B4" i="88"/>
  <c r="C2" i="88"/>
  <c r="E2" i="88" s="1"/>
  <c r="B2" i="88"/>
  <c r="C40" i="86"/>
  <c r="J40" i="86" s="1"/>
  <c r="B40" i="86"/>
  <c r="C39" i="86"/>
  <c r="E39" i="86" s="1"/>
  <c r="B39" i="86"/>
  <c r="C38" i="86"/>
  <c r="E38" i="86" s="1"/>
  <c r="B38" i="86"/>
  <c r="C37" i="86"/>
  <c r="E37" i="86" s="1"/>
  <c r="B37" i="86"/>
  <c r="C36" i="86"/>
  <c r="E36" i="86" s="1"/>
  <c r="B36" i="86"/>
  <c r="C35" i="86"/>
  <c r="E35" i="86" s="1"/>
  <c r="B35" i="86"/>
  <c r="C34" i="86"/>
  <c r="E34" i="86" s="1"/>
  <c r="B34" i="86"/>
  <c r="C33" i="86"/>
  <c r="E33" i="86" s="1"/>
  <c r="B33" i="86"/>
  <c r="C32" i="86"/>
  <c r="E32" i="86" s="1"/>
  <c r="B32" i="86"/>
  <c r="C31" i="86"/>
  <c r="E31" i="86" s="1"/>
  <c r="B31" i="86"/>
  <c r="E30" i="86"/>
  <c r="B30" i="86"/>
  <c r="E29" i="86"/>
  <c r="B29" i="86"/>
  <c r="E28" i="86"/>
  <c r="B28" i="86"/>
  <c r="C27" i="86"/>
  <c r="E27" i="86" s="1"/>
  <c r="B27" i="86"/>
  <c r="E26" i="86"/>
  <c r="B26" i="86"/>
  <c r="C25" i="86"/>
  <c r="E25" i="86" s="1"/>
  <c r="B25" i="86"/>
  <c r="C18" i="86"/>
  <c r="B18" i="86"/>
  <c r="C17" i="86"/>
  <c r="E17" i="86" s="1"/>
  <c r="B17" i="86"/>
  <c r="C16" i="86"/>
  <c r="E16" i="86" s="1"/>
  <c r="B16" i="86"/>
  <c r="C15" i="86"/>
  <c r="E15" i="86" s="1"/>
  <c r="B15" i="86"/>
  <c r="C14" i="86"/>
  <c r="E14" i="86" s="1"/>
  <c r="B14" i="86"/>
  <c r="C13" i="86"/>
  <c r="E13" i="86" s="1"/>
  <c r="B13" i="86"/>
  <c r="C12" i="86"/>
  <c r="E12" i="86" s="1"/>
  <c r="J12" i="86" s="1"/>
  <c r="B12" i="86"/>
  <c r="C11" i="86"/>
  <c r="E11" i="86" s="1"/>
  <c r="B11" i="86"/>
  <c r="C10" i="86"/>
  <c r="E10" i="86" s="1"/>
  <c r="B10" i="86"/>
  <c r="C9" i="86"/>
  <c r="E9" i="86" s="1"/>
  <c r="B9" i="86"/>
  <c r="E8" i="86"/>
  <c r="B8" i="86"/>
  <c r="E7" i="86"/>
  <c r="B7" i="86"/>
  <c r="E6" i="86"/>
  <c r="B6" i="86"/>
  <c r="E5" i="86"/>
  <c r="B5" i="86"/>
  <c r="E4" i="86"/>
  <c r="B4" i="86"/>
  <c r="C3" i="86"/>
  <c r="E3" i="86" s="1"/>
  <c r="B3" i="86"/>
  <c r="C12" i="85"/>
  <c r="E12" i="85" s="1"/>
  <c r="B12" i="85"/>
  <c r="C7" i="85"/>
  <c r="E7" i="85" s="1"/>
  <c r="I7" i="85" s="1"/>
  <c r="B7" i="85"/>
  <c r="C6" i="85"/>
  <c r="E6" i="85" s="1"/>
  <c r="B6" i="85"/>
  <c r="C5" i="85"/>
  <c r="E5" i="85" s="1"/>
  <c r="B5" i="85"/>
  <c r="C3" i="85"/>
  <c r="E3" i="85" s="1"/>
  <c r="B3" i="85"/>
  <c r="C15" i="85"/>
  <c r="B15" i="85"/>
  <c r="C14" i="85"/>
  <c r="E14" i="85" s="1"/>
  <c r="B14" i="85"/>
  <c r="C13" i="85"/>
  <c r="E13" i="85" s="1"/>
  <c r="B13" i="85"/>
  <c r="C11" i="85"/>
  <c r="E11" i="85" s="1"/>
  <c r="B11" i="85"/>
  <c r="C10" i="85"/>
  <c r="E10" i="85" s="1"/>
  <c r="B10" i="85"/>
  <c r="C9" i="85"/>
  <c r="E9" i="85" s="1"/>
  <c r="B9" i="85"/>
  <c r="C8" i="85"/>
  <c r="E8" i="85" s="1"/>
  <c r="B8" i="85"/>
  <c r="C4" i="85"/>
  <c r="E4" i="85" s="1"/>
  <c r="B4" i="85"/>
  <c r="C2" i="85"/>
  <c r="E2" i="85" s="1"/>
  <c r="B2" i="85"/>
  <c r="B6" i="84"/>
  <c r="B5" i="84"/>
  <c r="B3" i="84"/>
  <c r="C9" i="84"/>
  <c r="E9" i="84" s="1"/>
  <c r="L9" i="84" s="1"/>
  <c r="B9" i="84"/>
  <c r="C6" i="84"/>
  <c r="E6" i="84" s="1"/>
  <c r="C5" i="84"/>
  <c r="E5" i="84" s="1"/>
  <c r="C3" i="84"/>
  <c r="E3" i="84" s="1"/>
  <c r="I3" i="84" s="1"/>
  <c r="C11" i="84"/>
  <c r="I11" i="84" s="1"/>
  <c r="B11" i="84"/>
  <c r="C10" i="84"/>
  <c r="E10" i="84" s="1"/>
  <c r="I10" i="84" s="1"/>
  <c r="B10" i="84"/>
  <c r="C8" i="84"/>
  <c r="E8" i="84" s="1"/>
  <c r="B8" i="84"/>
  <c r="C7" i="84"/>
  <c r="E7" i="84" s="1"/>
  <c r="I7" i="84" s="1"/>
  <c r="B7" i="84"/>
  <c r="C4" i="84"/>
  <c r="E4" i="84" s="1"/>
  <c r="I4" i="84" s="1"/>
  <c r="B4" i="84"/>
  <c r="C2" i="84"/>
  <c r="E2" i="84" s="1"/>
  <c r="I2" i="84" s="1"/>
  <c r="B2" i="84"/>
  <c r="C14" i="37"/>
  <c r="H14" i="37" s="1"/>
  <c r="B14" i="37"/>
  <c r="C13" i="37"/>
  <c r="E13" i="37" s="1"/>
  <c r="H13" i="37" s="1"/>
  <c r="B13" i="37"/>
  <c r="C12" i="37"/>
  <c r="E12" i="37" s="1"/>
  <c r="I12" i="37" s="1"/>
  <c r="B12" i="37"/>
  <c r="C11" i="37"/>
  <c r="E11" i="37" s="1"/>
  <c r="I11" i="37" s="1"/>
  <c r="B11" i="37"/>
  <c r="C10" i="37"/>
  <c r="E10" i="37" s="1"/>
  <c r="I10" i="37" s="1"/>
  <c r="B10" i="37"/>
  <c r="C8" i="37"/>
  <c r="E8" i="37" s="1"/>
  <c r="B8" i="37"/>
  <c r="C7" i="37"/>
  <c r="E7" i="37" s="1"/>
  <c r="B7" i="37"/>
  <c r="C6" i="37"/>
  <c r="E6" i="37" s="1"/>
  <c r="B6" i="37"/>
  <c r="C5" i="37"/>
  <c r="E5" i="37" s="1"/>
  <c r="H5" i="37" s="1"/>
  <c r="B5" i="37"/>
  <c r="C4" i="37"/>
  <c r="E4" i="37" s="1"/>
  <c r="H4" i="37" s="1"/>
  <c r="B4" i="37"/>
  <c r="C3" i="37"/>
  <c r="E3" i="37" s="1"/>
  <c r="H3" i="37" s="1"/>
  <c r="B3" i="37"/>
  <c r="C4" i="83"/>
  <c r="B4" i="83"/>
  <c r="C2" i="83"/>
  <c r="B2" i="83"/>
  <c r="I12" i="84" l="1"/>
  <c r="I13" i="84" s="1"/>
  <c r="H15" i="37"/>
  <c r="H16" i="37" s="1"/>
  <c r="I3" i="61"/>
  <c r="I5" i="37"/>
  <c r="F5" i="37"/>
  <c r="G5" i="37"/>
  <c r="H8" i="84"/>
  <c r="K8" i="84"/>
  <c r="K6" i="85"/>
  <c r="J6" i="85"/>
  <c r="H6" i="85"/>
  <c r="G6" i="85"/>
  <c r="I13" i="37"/>
  <c r="F13" i="37"/>
  <c r="G13" i="37"/>
  <c r="G7" i="37"/>
  <c r="I7" i="37"/>
  <c r="J14" i="85"/>
  <c r="K14" i="85"/>
  <c r="F14" i="85"/>
  <c r="G14" i="85"/>
  <c r="H14" i="85"/>
  <c r="I14" i="85"/>
  <c r="F3" i="84"/>
  <c r="J3" i="84"/>
  <c r="K3" i="84"/>
  <c r="L3" i="84"/>
  <c r="H3" i="84"/>
  <c r="G3" i="84"/>
  <c r="G6" i="88"/>
  <c r="H6" i="88"/>
  <c r="I6" i="88"/>
  <c r="F6" i="88"/>
  <c r="H4" i="88"/>
  <c r="I4" i="88"/>
  <c r="G4" i="88"/>
  <c r="F4" i="88"/>
  <c r="I6" i="37"/>
  <c r="G6" i="37"/>
  <c r="H13" i="85"/>
  <c r="J13" i="85"/>
  <c r="H8" i="88"/>
  <c r="G8" i="88"/>
  <c r="I8" i="88"/>
  <c r="F8" i="88"/>
  <c r="H5" i="88"/>
  <c r="G5" i="88"/>
  <c r="I5" i="88"/>
  <c r="F5" i="88"/>
  <c r="I14" i="37"/>
  <c r="F14" i="37"/>
  <c r="I4" i="85"/>
  <c r="J4" i="85"/>
  <c r="K4" i="85"/>
  <c r="F4" i="85"/>
  <c r="H4" i="85"/>
  <c r="G4" i="85"/>
  <c r="H9" i="88"/>
  <c r="I9" i="88"/>
  <c r="G9" i="88"/>
  <c r="H7" i="88"/>
  <c r="I7" i="88"/>
  <c r="F7" i="88"/>
  <c r="G7" i="88"/>
  <c r="I8" i="37"/>
  <c r="G8" i="37"/>
  <c r="K2" i="84"/>
  <c r="L2" i="84"/>
  <c r="G2" i="84"/>
  <c r="H2" i="84"/>
  <c r="F2" i="84"/>
  <c r="J2" i="84"/>
  <c r="G5" i="84"/>
  <c r="K5" i="84"/>
  <c r="J5" i="84"/>
  <c r="L5" i="84"/>
  <c r="H8" i="85"/>
  <c r="J8" i="85"/>
  <c r="K6" i="84"/>
  <c r="L6" i="84"/>
  <c r="J6" i="84"/>
  <c r="G6" i="84"/>
  <c r="F3" i="37"/>
  <c r="I3" i="37"/>
  <c r="G3" i="37"/>
  <c r="K4" i="84"/>
  <c r="L4" i="84"/>
  <c r="H4" i="84"/>
  <c r="J4" i="84"/>
  <c r="G4" i="84"/>
  <c r="F4" i="84"/>
  <c r="J9" i="85"/>
  <c r="H9" i="85"/>
  <c r="K3" i="85"/>
  <c r="H3" i="85"/>
  <c r="I3" i="85"/>
  <c r="J3" i="85"/>
  <c r="F3" i="85"/>
  <c r="G3" i="85"/>
  <c r="F13" i="88"/>
  <c r="G13" i="88"/>
  <c r="H13" i="88"/>
  <c r="I13" i="88"/>
  <c r="G4" i="37"/>
  <c r="I4" i="37"/>
  <c r="F4" i="37"/>
  <c r="H7" i="84"/>
  <c r="F7" i="84"/>
  <c r="G7" i="84"/>
  <c r="J7" i="84"/>
  <c r="K7" i="84"/>
  <c r="L7" i="84"/>
  <c r="F10" i="85"/>
  <c r="H10" i="85"/>
  <c r="I10" i="85"/>
  <c r="J10" i="85"/>
  <c r="K10" i="85"/>
  <c r="G10" i="85"/>
  <c r="H5" i="85"/>
  <c r="K5" i="85"/>
  <c r="G5" i="85"/>
  <c r="J5" i="85"/>
  <c r="H2" i="88"/>
  <c r="G2" i="88"/>
  <c r="F2" i="88"/>
  <c r="I2" i="88"/>
  <c r="J11" i="85"/>
  <c r="H11" i="85"/>
  <c r="I3" i="88"/>
  <c r="F3" i="88"/>
  <c r="G3" i="88"/>
  <c r="H3" i="88"/>
  <c r="J10" i="84"/>
  <c r="K10" i="84"/>
  <c r="G10" i="84"/>
  <c r="H10" i="84"/>
  <c r="F10" i="84"/>
  <c r="L10" i="84"/>
  <c r="I2" i="85"/>
  <c r="J2" i="85"/>
  <c r="H2" i="85"/>
  <c r="F2" i="85"/>
  <c r="K2" i="85"/>
  <c r="G2" i="85"/>
  <c r="J8" i="86"/>
  <c r="K8" i="86"/>
  <c r="I8" i="86"/>
  <c r="G8" i="86"/>
  <c r="G26" i="86"/>
  <c r="H26" i="86"/>
  <c r="I26" i="86"/>
  <c r="J26" i="86"/>
  <c r="K26" i="86"/>
  <c r="F26" i="86"/>
  <c r="G4" i="86"/>
  <c r="H4" i="86"/>
  <c r="I4" i="86"/>
  <c r="J4" i="86"/>
  <c r="K4" i="86"/>
  <c r="F4" i="86"/>
  <c r="K34" i="86"/>
  <c r="J34" i="86"/>
  <c r="G5" i="86"/>
  <c r="H5" i="86"/>
  <c r="I5" i="86"/>
  <c r="J5" i="86"/>
  <c r="K5" i="86"/>
  <c r="F5" i="86"/>
  <c r="J11" i="86"/>
  <c r="K11" i="86"/>
  <c r="F11" i="86"/>
  <c r="G11" i="86"/>
  <c r="H11" i="86"/>
  <c r="I11" i="86"/>
  <c r="J35" i="86"/>
  <c r="K35" i="86"/>
  <c r="I35" i="86"/>
  <c r="K6" i="86"/>
  <c r="H6" i="86"/>
  <c r="K18" i="86"/>
  <c r="J18" i="86"/>
  <c r="I18" i="86"/>
  <c r="H18" i="86"/>
  <c r="G18" i="86"/>
  <c r="F18" i="86"/>
  <c r="K36" i="86"/>
  <c r="H36" i="86"/>
  <c r="J7" i="86"/>
  <c r="K7" i="86"/>
  <c r="I7" i="86"/>
  <c r="G7" i="86"/>
  <c r="J13" i="86"/>
  <c r="I13" i="86"/>
  <c r="H25" i="86"/>
  <c r="I25" i="86"/>
  <c r="J25" i="86"/>
  <c r="K25" i="86"/>
  <c r="F25" i="86"/>
  <c r="G25" i="86"/>
  <c r="K31" i="86"/>
  <c r="J31" i="86"/>
  <c r="K37" i="86"/>
  <c r="H37" i="86"/>
  <c r="J32" i="86"/>
  <c r="K32" i="86"/>
  <c r="I32" i="86"/>
  <c r="G3" i="86"/>
  <c r="H3" i="86"/>
  <c r="I3" i="86"/>
  <c r="J3" i="86"/>
  <c r="K3" i="86"/>
  <c r="F3" i="86"/>
  <c r="J9" i="86"/>
  <c r="H27" i="86"/>
  <c r="I27" i="86"/>
  <c r="J27" i="86"/>
  <c r="K27" i="86"/>
  <c r="F27" i="86"/>
  <c r="G27" i="86"/>
  <c r="J33" i="86"/>
  <c r="K33" i="86"/>
  <c r="F33" i="86"/>
  <c r="G33" i="86"/>
  <c r="I33" i="86"/>
  <c r="H33" i="86"/>
  <c r="G39" i="86"/>
  <c r="H39" i="86"/>
  <c r="I39" i="86"/>
  <c r="J39" i="86"/>
  <c r="K39" i="86"/>
  <c r="F39" i="86"/>
  <c r="J10" i="86"/>
  <c r="I10" i="86"/>
  <c r="G28" i="86"/>
  <c r="H28" i="86"/>
  <c r="I28" i="86"/>
  <c r="J28" i="86"/>
  <c r="K28" i="86"/>
  <c r="F28" i="86"/>
  <c r="G17" i="86"/>
  <c r="H17" i="86"/>
  <c r="I17" i="86"/>
  <c r="J17" i="86"/>
  <c r="K17" i="86"/>
  <c r="F17" i="86"/>
  <c r="I29" i="86"/>
  <c r="J29" i="86"/>
  <c r="K29" i="86"/>
  <c r="H29" i="86"/>
  <c r="G30" i="86"/>
  <c r="H30" i="86"/>
  <c r="I30" i="86"/>
  <c r="J30" i="86"/>
  <c r="K30" i="86"/>
  <c r="F14" i="88"/>
  <c r="H14" i="88"/>
  <c r="G14" i="88"/>
  <c r="I40" i="86"/>
  <c r="F40" i="86"/>
  <c r="K40" i="86"/>
  <c r="G40" i="86"/>
  <c r="H40" i="86"/>
  <c r="F15" i="85"/>
  <c r="F16" i="85" s="1"/>
  <c r="G15" i="85"/>
  <c r="H15" i="85"/>
  <c r="I15" i="85"/>
  <c r="I16" i="85" s="1"/>
  <c r="J15" i="85"/>
  <c r="K15" i="85"/>
  <c r="F11" i="84"/>
  <c r="G11" i="84"/>
  <c r="H11" i="84"/>
  <c r="J11" i="84"/>
  <c r="K11" i="84"/>
  <c r="L11" i="84"/>
  <c r="G14" i="37"/>
  <c r="C8" i="83"/>
  <c r="B8" i="83"/>
  <c r="C7" i="83"/>
  <c r="E7" i="83" s="1"/>
  <c r="B7" i="83"/>
  <c r="C6" i="83"/>
  <c r="E6" i="83" s="1"/>
  <c r="B6" i="83"/>
  <c r="E4" i="83"/>
  <c r="C3" i="83"/>
  <c r="E3" i="83" s="1"/>
  <c r="B3" i="83"/>
  <c r="E2" i="83"/>
  <c r="C14" i="72"/>
  <c r="K14" i="72" s="1"/>
  <c r="C41" i="57"/>
  <c r="B41" i="57"/>
  <c r="C7" i="48"/>
  <c r="C36" i="59"/>
  <c r="B36" i="59"/>
  <c r="C34" i="59"/>
  <c r="B34" i="59"/>
  <c r="C35" i="39"/>
  <c r="H35" i="39" s="1"/>
  <c r="C15" i="39"/>
  <c r="H15" i="39" s="1"/>
  <c r="B8" i="2"/>
  <c r="B4" i="2"/>
  <c r="C18" i="31"/>
  <c r="B18" i="31"/>
  <c r="B7" i="60"/>
  <c r="B4" i="60"/>
  <c r="G16" i="85" l="1"/>
  <c r="D8" i="61" s="1"/>
  <c r="G3" i="61"/>
  <c r="H15" i="88"/>
  <c r="F57" i="61" s="1"/>
  <c r="F15" i="88"/>
  <c r="E57" i="61" s="1"/>
  <c r="K16" i="85"/>
  <c r="L8" i="61" s="1"/>
  <c r="J16" i="85"/>
  <c r="J8" i="61" s="1"/>
  <c r="H16" i="85"/>
  <c r="F8" i="61" s="1"/>
  <c r="G21" i="61"/>
  <c r="K21" i="61"/>
  <c r="G15" i="88"/>
  <c r="D57" i="61" s="1"/>
  <c r="I15" i="88"/>
  <c r="I21" i="61"/>
  <c r="K8" i="61"/>
  <c r="H8" i="61"/>
  <c r="E8" i="61"/>
  <c r="G8" i="61"/>
  <c r="I8" i="61"/>
  <c r="C8" i="61"/>
  <c r="G57" i="61"/>
  <c r="C57" i="61"/>
  <c r="I8" i="83"/>
  <c r="F8" i="83"/>
  <c r="G15" i="37"/>
  <c r="J12" i="84"/>
  <c r="F3" i="61" s="1"/>
  <c r="I2" i="83"/>
  <c r="G2" i="83"/>
  <c r="F15" i="37"/>
  <c r="E21" i="61" s="1"/>
  <c r="F17" i="85"/>
  <c r="H3" i="83"/>
  <c r="I3" i="83"/>
  <c r="G3" i="83"/>
  <c r="F3" i="83"/>
  <c r="G12" i="84"/>
  <c r="I15" i="37"/>
  <c r="F12" i="84"/>
  <c r="H12" i="84"/>
  <c r="E3" i="61" s="1"/>
  <c r="H4" i="83"/>
  <c r="G4" i="83"/>
  <c r="I4" i="83"/>
  <c r="F4" i="83"/>
  <c r="L12" i="84"/>
  <c r="J3" i="61" s="1"/>
  <c r="K12" i="84"/>
  <c r="H3" i="61" s="1"/>
  <c r="I6" i="83"/>
  <c r="G6" i="83"/>
  <c r="F16" i="88"/>
  <c r="G7" i="83"/>
  <c r="H7" i="83"/>
  <c r="I7" i="83"/>
  <c r="F7" i="83"/>
  <c r="F19" i="86"/>
  <c r="G41" i="86"/>
  <c r="G42" i="86" s="1"/>
  <c r="F41" i="86"/>
  <c r="K41" i="86"/>
  <c r="J41" i="86"/>
  <c r="I41" i="86"/>
  <c r="H41" i="86"/>
  <c r="G19" i="86"/>
  <c r="G8" i="83"/>
  <c r="H8" i="83"/>
  <c r="C3" i="57"/>
  <c r="B3" i="57"/>
  <c r="C27" i="57"/>
  <c r="B27" i="57"/>
  <c r="C36" i="57"/>
  <c r="B36" i="57"/>
  <c r="C12" i="57"/>
  <c r="B12" i="57"/>
  <c r="C7" i="82"/>
  <c r="E7" i="82" s="1"/>
  <c r="H7" i="82" s="1"/>
  <c r="B7" i="82"/>
  <c r="C3" i="82"/>
  <c r="E3" i="82" s="1"/>
  <c r="C2" i="82"/>
  <c r="E2" i="82" s="1"/>
  <c r="B2" i="82"/>
  <c r="C6" i="82"/>
  <c r="E6" i="82" s="1"/>
  <c r="C5" i="82"/>
  <c r="E5" i="82" s="1"/>
  <c r="H5" i="82" s="1"/>
  <c r="B6" i="82"/>
  <c r="B5" i="82"/>
  <c r="B3" i="82"/>
  <c r="C10" i="82"/>
  <c r="I10" i="82" s="1"/>
  <c r="B10" i="82"/>
  <c r="C9" i="82"/>
  <c r="E9" i="82" s="1"/>
  <c r="B9" i="82"/>
  <c r="C8" i="82"/>
  <c r="E8" i="82" s="1"/>
  <c r="B8" i="82"/>
  <c r="C4" i="82"/>
  <c r="E4" i="82" s="1"/>
  <c r="B4" i="82"/>
  <c r="C10" i="80"/>
  <c r="E10" i="80" s="1"/>
  <c r="I10" i="80" s="1"/>
  <c r="B10" i="80"/>
  <c r="C9" i="80"/>
  <c r="E9" i="80" s="1"/>
  <c r="B9" i="80"/>
  <c r="C8" i="80"/>
  <c r="E8" i="80" s="1"/>
  <c r="B8" i="80"/>
  <c r="C7" i="80"/>
  <c r="E7" i="80" s="1"/>
  <c r="I7" i="80" s="1"/>
  <c r="B7" i="80"/>
  <c r="C6" i="80"/>
  <c r="E6" i="80" s="1"/>
  <c r="H6" i="80" s="1"/>
  <c r="B6" i="80"/>
  <c r="C5" i="80"/>
  <c r="E5" i="80" s="1"/>
  <c r="H5" i="80" s="1"/>
  <c r="B5" i="80"/>
  <c r="C4" i="80"/>
  <c r="E4" i="80" s="1"/>
  <c r="I4" i="80" s="1"/>
  <c r="B4" i="80"/>
  <c r="C3" i="80"/>
  <c r="E3" i="80" s="1"/>
  <c r="I3" i="80" s="1"/>
  <c r="B3" i="80"/>
  <c r="C2" i="80"/>
  <c r="B2" i="80"/>
  <c r="B11" i="80"/>
  <c r="C11" i="80"/>
  <c r="I11" i="80" s="1"/>
  <c r="C36" i="34"/>
  <c r="C16" i="62"/>
  <c r="C22" i="34"/>
  <c r="G16" i="88" l="1"/>
  <c r="G17" i="85"/>
  <c r="G36" i="61"/>
  <c r="I37" i="61"/>
  <c r="I36" i="61"/>
  <c r="G37" i="61"/>
  <c r="C37" i="61"/>
  <c r="C36" i="61"/>
  <c r="D37" i="61"/>
  <c r="L36" i="61"/>
  <c r="D36" i="61"/>
  <c r="L37" i="61"/>
  <c r="K3" i="61"/>
  <c r="C3" i="61"/>
  <c r="L3" i="61"/>
  <c r="D3" i="61"/>
  <c r="F13" i="84"/>
  <c r="C21" i="61"/>
  <c r="F16" i="37"/>
  <c r="F9" i="83"/>
  <c r="F10" i="83" s="1"/>
  <c r="H8" i="80"/>
  <c r="J8" i="80"/>
  <c r="G8" i="80"/>
  <c r="G9" i="83"/>
  <c r="J2" i="82"/>
  <c r="F2" i="82"/>
  <c r="I2" i="82"/>
  <c r="G2" i="82"/>
  <c r="H2" i="82"/>
  <c r="G8" i="82"/>
  <c r="J8" i="82"/>
  <c r="F8" i="82"/>
  <c r="H8" i="82"/>
  <c r="I8" i="82"/>
  <c r="F3" i="82"/>
  <c r="G3" i="82"/>
  <c r="I3" i="82"/>
  <c r="H3" i="82"/>
  <c r="J3" i="82"/>
  <c r="H9" i="83"/>
  <c r="H7" i="80"/>
  <c r="J7" i="80"/>
  <c r="F7" i="80"/>
  <c r="G7" i="80"/>
  <c r="G9" i="82"/>
  <c r="F9" i="82"/>
  <c r="H9" i="82"/>
  <c r="I9" i="82"/>
  <c r="J9" i="82"/>
  <c r="I9" i="83"/>
  <c r="H4" i="82"/>
  <c r="I4" i="82"/>
  <c r="J4" i="82"/>
  <c r="F4" i="82"/>
  <c r="G4" i="82"/>
  <c r="J3" i="80"/>
  <c r="F3" i="80"/>
  <c r="G3" i="80"/>
  <c r="H3" i="80"/>
  <c r="J4" i="80"/>
  <c r="F4" i="80"/>
  <c r="H4" i="80"/>
  <c r="G4" i="80"/>
  <c r="F10" i="80"/>
  <c r="G10" i="80"/>
  <c r="H10" i="80"/>
  <c r="J10" i="80"/>
  <c r="H6" i="82"/>
  <c r="G6" i="82"/>
  <c r="J6" i="82"/>
  <c r="K42" i="86"/>
  <c r="F42" i="86"/>
  <c r="H42" i="86"/>
  <c r="J42" i="86"/>
  <c r="G20" i="86"/>
  <c r="F20" i="86"/>
  <c r="J19" i="86"/>
  <c r="H16" i="88"/>
  <c r="I16" i="88"/>
  <c r="I42" i="86"/>
  <c r="H19" i="86"/>
  <c r="K19" i="86"/>
  <c r="I19" i="86"/>
  <c r="I17" i="85"/>
  <c r="H17" i="85"/>
  <c r="H13" i="84"/>
  <c r="G13" i="84"/>
  <c r="I16" i="37"/>
  <c r="J21" i="61"/>
  <c r="G16" i="37"/>
  <c r="H21" i="61"/>
  <c r="F21" i="61"/>
  <c r="D21" i="61"/>
  <c r="L21" i="61"/>
  <c r="J10" i="82"/>
  <c r="H10" i="82"/>
  <c r="F10" i="82"/>
  <c r="G10" i="82"/>
  <c r="C14" i="81"/>
  <c r="B14" i="81"/>
  <c r="C13" i="81"/>
  <c r="E13" i="81" s="1"/>
  <c r="B13" i="81"/>
  <c r="C12" i="81"/>
  <c r="E12" i="81" s="1"/>
  <c r="H12" i="81" s="1"/>
  <c r="B12" i="81"/>
  <c r="C11" i="81"/>
  <c r="E11" i="81" s="1"/>
  <c r="H11" i="81" s="1"/>
  <c r="B11" i="81"/>
  <c r="C10" i="81"/>
  <c r="E10" i="81" s="1"/>
  <c r="B10" i="81"/>
  <c r="C9" i="81"/>
  <c r="E9" i="81" s="1"/>
  <c r="J9" i="81" s="1"/>
  <c r="B9" i="81"/>
  <c r="C8" i="81"/>
  <c r="E8" i="81" s="1"/>
  <c r="B8" i="81"/>
  <c r="C7" i="81"/>
  <c r="E7" i="81" s="1"/>
  <c r="B7" i="81"/>
  <c r="C6" i="81"/>
  <c r="E6" i="81" s="1"/>
  <c r="B6" i="81"/>
  <c r="C5" i="81"/>
  <c r="E5" i="81" s="1"/>
  <c r="G5" i="81" s="1"/>
  <c r="B5" i="81"/>
  <c r="C4" i="81"/>
  <c r="E4" i="81" s="1"/>
  <c r="B4" i="81"/>
  <c r="C3" i="81"/>
  <c r="E3" i="81" s="1"/>
  <c r="B3" i="81"/>
  <c r="C2" i="81"/>
  <c r="E2" i="81" s="1"/>
  <c r="B2" i="81"/>
  <c r="B8" i="48"/>
  <c r="B4" i="48"/>
  <c r="B7" i="47"/>
  <c r="B4" i="47"/>
  <c r="B6" i="76"/>
  <c r="C10" i="75"/>
  <c r="B7" i="75"/>
  <c r="B4" i="75"/>
  <c r="B34" i="57"/>
  <c r="B10" i="57"/>
  <c r="B30" i="59"/>
  <c r="B12" i="45"/>
  <c r="B7" i="74"/>
  <c r="B4" i="74"/>
  <c r="B9" i="71"/>
  <c r="C13" i="79"/>
  <c r="B9" i="79"/>
  <c r="B30" i="34"/>
  <c r="B24" i="34"/>
  <c r="B10" i="34"/>
  <c r="B9" i="62"/>
  <c r="B7" i="67"/>
  <c r="B4" i="67"/>
  <c r="B15" i="66"/>
  <c r="B10" i="66"/>
  <c r="B5" i="66"/>
  <c r="B4" i="65"/>
  <c r="B4" i="31"/>
  <c r="C25" i="60"/>
  <c r="B24" i="60"/>
  <c r="C23" i="60"/>
  <c r="C22" i="60"/>
  <c r="C20" i="60"/>
  <c r="B25" i="60"/>
  <c r="B23" i="60"/>
  <c r="B22" i="60"/>
  <c r="B20" i="60"/>
  <c r="B21" i="60"/>
  <c r="B9" i="44"/>
  <c r="B4" i="44"/>
  <c r="B9" i="50"/>
  <c r="B5" i="50"/>
  <c r="B4" i="50"/>
  <c r="C12" i="49"/>
  <c r="B10" i="49"/>
  <c r="B4" i="49"/>
  <c r="B7" i="8"/>
  <c r="B4" i="8"/>
  <c r="B5" i="8"/>
  <c r="C28" i="23"/>
  <c r="E28" i="23" s="1"/>
  <c r="B28" i="23"/>
  <c r="B29" i="23"/>
  <c r="B27" i="23"/>
  <c r="B26" i="23"/>
  <c r="B25" i="23"/>
  <c r="B24" i="23"/>
  <c r="B13" i="23"/>
  <c r="B4" i="23"/>
  <c r="B10" i="51"/>
  <c r="B7" i="51"/>
  <c r="C12" i="72"/>
  <c r="B12" i="72"/>
  <c r="B11" i="72"/>
  <c r="B9" i="72"/>
  <c r="B8" i="72"/>
  <c r="B7" i="72"/>
  <c r="B6" i="72"/>
  <c r="B5" i="72"/>
  <c r="B6" i="69"/>
  <c r="B11" i="69"/>
  <c r="B10" i="69"/>
  <c r="B8" i="69"/>
  <c r="B5" i="69"/>
  <c r="B4" i="69"/>
  <c r="B3" i="69"/>
  <c r="B10" i="75"/>
  <c r="B9" i="76"/>
  <c r="B7" i="76"/>
  <c r="B5" i="76"/>
  <c r="B4" i="76"/>
  <c r="B3" i="76"/>
  <c r="B6" i="42"/>
  <c r="B4" i="42"/>
  <c r="B3" i="42"/>
  <c r="B8" i="46"/>
  <c r="B4" i="46"/>
  <c r="B28" i="57"/>
  <c r="B14" i="57"/>
  <c r="B4" i="57"/>
  <c r="B24" i="59"/>
  <c r="B10" i="59"/>
  <c r="B4" i="59"/>
  <c r="B5" i="45"/>
  <c r="B4" i="40"/>
  <c r="C30" i="40"/>
  <c r="E30" i="40" s="1"/>
  <c r="J30" i="40" s="1"/>
  <c r="C29" i="40"/>
  <c r="E29" i="40" s="1"/>
  <c r="J29" i="40" s="1"/>
  <c r="C27" i="40"/>
  <c r="E27" i="40" s="1"/>
  <c r="C26" i="40"/>
  <c r="E26" i="40" s="1"/>
  <c r="C25" i="40"/>
  <c r="E25" i="40" s="1"/>
  <c r="C24" i="40"/>
  <c r="E24" i="40" s="1"/>
  <c r="C22" i="40"/>
  <c r="E22" i="40" s="1"/>
  <c r="B31" i="40"/>
  <c r="B30" i="40"/>
  <c r="B29" i="40"/>
  <c r="B28" i="40"/>
  <c r="B8" i="40"/>
  <c r="B26" i="40"/>
  <c r="B25" i="40"/>
  <c r="B24" i="40"/>
  <c r="B23" i="40"/>
  <c r="B22" i="40"/>
  <c r="B27" i="40"/>
  <c r="B34" i="40"/>
  <c r="B33" i="40"/>
  <c r="B32" i="40"/>
  <c r="B21" i="40"/>
  <c r="C33" i="40"/>
  <c r="E33" i="40" s="1"/>
  <c r="C32" i="40"/>
  <c r="E32" i="40" s="1"/>
  <c r="J32" i="40" s="1"/>
  <c r="C31" i="40"/>
  <c r="E31" i="40" s="1"/>
  <c r="C28" i="40"/>
  <c r="E28" i="40" s="1"/>
  <c r="C23" i="40"/>
  <c r="E23" i="40" s="1"/>
  <c r="C21" i="40"/>
  <c r="E21" i="40" s="1"/>
  <c r="C34" i="40"/>
  <c r="K34" i="40" s="1"/>
  <c r="B11" i="74"/>
  <c r="B5" i="74"/>
  <c r="B6" i="74"/>
  <c r="B9" i="67"/>
  <c r="B5" i="67"/>
  <c r="B5" i="34"/>
  <c r="C4" i="62"/>
  <c r="B4" i="62"/>
  <c r="C6" i="62"/>
  <c r="B6" i="62"/>
  <c r="C5" i="62"/>
  <c r="B5" i="62"/>
  <c r="C7" i="62"/>
  <c r="B7" i="62"/>
  <c r="B3" i="62"/>
  <c r="C3" i="62"/>
  <c r="C4" i="79"/>
  <c r="B4" i="79"/>
  <c r="C4" i="71"/>
  <c r="B4" i="71"/>
  <c r="I35" i="39"/>
  <c r="G35" i="39"/>
  <c r="F35" i="39"/>
  <c r="B35" i="39"/>
  <c r="C34" i="39"/>
  <c r="E34" i="39" s="1"/>
  <c r="H34" i="39" s="1"/>
  <c r="B34" i="39"/>
  <c r="C33" i="39"/>
  <c r="E33" i="39" s="1"/>
  <c r="I33" i="39" s="1"/>
  <c r="B33" i="39"/>
  <c r="C32" i="39"/>
  <c r="E32" i="39" s="1"/>
  <c r="I32" i="39" s="1"/>
  <c r="B32" i="39"/>
  <c r="C31" i="39"/>
  <c r="E31" i="39" s="1"/>
  <c r="I31" i="39" s="1"/>
  <c r="B31" i="39"/>
  <c r="C29" i="39"/>
  <c r="E29" i="39" s="1"/>
  <c r="B29" i="39"/>
  <c r="C28" i="39"/>
  <c r="E28" i="39" s="1"/>
  <c r="B28" i="39"/>
  <c r="C27" i="39"/>
  <c r="E27" i="39" s="1"/>
  <c r="B27" i="39"/>
  <c r="C26" i="39"/>
  <c r="E26" i="39" s="1"/>
  <c r="H26" i="39" s="1"/>
  <c r="B26" i="39"/>
  <c r="C25" i="39"/>
  <c r="E25" i="39" s="1"/>
  <c r="H25" i="39" s="1"/>
  <c r="B25" i="39"/>
  <c r="C24" i="39"/>
  <c r="E24" i="39" s="1"/>
  <c r="H24" i="39" s="1"/>
  <c r="B24" i="39"/>
  <c r="B8" i="67"/>
  <c r="C8" i="75"/>
  <c r="B8" i="75"/>
  <c r="B13" i="66"/>
  <c r="B6" i="66"/>
  <c r="B4" i="66"/>
  <c r="B3" i="66"/>
  <c r="B10" i="65"/>
  <c r="B8" i="65"/>
  <c r="B9" i="65"/>
  <c r="B7" i="65"/>
  <c r="B6" i="65"/>
  <c r="B5" i="65"/>
  <c r="B3" i="65"/>
  <c r="C29" i="60"/>
  <c r="E29" i="60" s="1"/>
  <c r="H29" i="60" s="1"/>
  <c r="B29" i="60"/>
  <c r="C28" i="60"/>
  <c r="E28" i="60" s="1"/>
  <c r="B28" i="60"/>
  <c r="C10" i="60"/>
  <c r="E10" i="60" s="1"/>
  <c r="H10" i="60" s="1"/>
  <c r="B10" i="60"/>
  <c r="C9" i="60"/>
  <c r="E9" i="60" s="1"/>
  <c r="B9" i="60"/>
  <c r="C8" i="60"/>
  <c r="B8" i="60"/>
  <c r="C6" i="60"/>
  <c r="B6" i="60"/>
  <c r="C5" i="60"/>
  <c r="B5" i="60"/>
  <c r="C3" i="60"/>
  <c r="B9" i="75"/>
  <c r="B6" i="75"/>
  <c r="B5" i="75"/>
  <c r="B3" i="75"/>
  <c r="C13" i="49"/>
  <c r="H6" i="81" l="1"/>
  <c r="G6" i="81"/>
  <c r="I14" i="81"/>
  <c r="J14" i="81"/>
  <c r="J36" i="61"/>
  <c r="F36" i="61"/>
  <c r="H37" i="61"/>
  <c r="H36" i="61"/>
  <c r="E36" i="61"/>
  <c r="K36" i="61"/>
  <c r="K37" i="61"/>
  <c r="E37" i="61"/>
  <c r="J37" i="61"/>
  <c r="F37" i="61"/>
  <c r="I4" i="81"/>
  <c r="J4" i="81"/>
  <c r="I5" i="81"/>
  <c r="J5" i="81"/>
  <c r="J13" i="81"/>
  <c r="I13" i="81"/>
  <c r="I2" i="81"/>
  <c r="J2" i="81"/>
  <c r="I8" i="81"/>
  <c r="J8" i="81"/>
  <c r="J3" i="81"/>
  <c r="I3" i="81"/>
  <c r="I7" i="81"/>
  <c r="J7" i="81"/>
  <c r="H36" i="39"/>
  <c r="H11" i="82"/>
  <c r="G2" i="81"/>
  <c r="F2" i="81"/>
  <c r="H2" i="81"/>
  <c r="F8" i="81"/>
  <c r="G8" i="81"/>
  <c r="H8" i="81"/>
  <c r="F11" i="82"/>
  <c r="J11" i="82"/>
  <c r="L5" i="61" s="1"/>
  <c r="F3" i="81"/>
  <c r="G3" i="81"/>
  <c r="H3" i="81"/>
  <c r="H9" i="81"/>
  <c r="G9" i="81"/>
  <c r="F7" i="81"/>
  <c r="G7" i="81"/>
  <c r="H7" i="81"/>
  <c r="H13" i="81"/>
  <c r="G13" i="81"/>
  <c r="F13" i="81"/>
  <c r="G11" i="82"/>
  <c r="I11" i="82"/>
  <c r="G5" i="61" s="1"/>
  <c r="F4" i="81"/>
  <c r="H4" i="81"/>
  <c r="G4" i="81"/>
  <c r="H5" i="81"/>
  <c r="F5" i="81"/>
  <c r="J20" i="86"/>
  <c r="I28" i="39"/>
  <c r="G28" i="39"/>
  <c r="I33" i="40"/>
  <c r="J33" i="40"/>
  <c r="K33" i="40"/>
  <c r="G33" i="40"/>
  <c r="F33" i="40"/>
  <c r="H33" i="40"/>
  <c r="I23" i="40"/>
  <c r="J23" i="40"/>
  <c r="K23" i="40"/>
  <c r="G23" i="40"/>
  <c r="F23" i="40"/>
  <c r="H23" i="40"/>
  <c r="G28" i="40"/>
  <c r="J28" i="40"/>
  <c r="K28" i="40"/>
  <c r="F28" i="40"/>
  <c r="H28" i="40"/>
  <c r="I28" i="40"/>
  <c r="I20" i="86"/>
  <c r="I29" i="39"/>
  <c r="G29" i="39"/>
  <c r="G24" i="39"/>
  <c r="I24" i="39"/>
  <c r="F24" i="39"/>
  <c r="K20" i="86"/>
  <c r="H22" i="40"/>
  <c r="I22" i="40"/>
  <c r="J22" i="40"/>
  <c r="G22" i="40"/>
  <c r="K22" i="40"/>
  <c r="F22" i="40"/>
  <c r="H20" i="86"/>
  <c r="G34" i="39"/>
  <c r="F34" i="39"/>
  <c r="I34" i="39"/>
  <c r="F25" i="39"/>
  <c r="G25" i="39"/>
  <c r="I25" i="39"/>
  <c r="H24" i="40"/>
  <c r="I24" i="40"/>
  <c r="J24" i="40"/>
  <c r="G24" i="40"/>
  <c r="K24" i="40"/>
  <c r="F24" i="40"/>
  <c r="I27" i="39"/>
  <c r="G27" i="39"/>
  <c r="K31" i="40"/>
  <c r="J25" i="40"/>
  <c r="K25" i="40"/>
  <c r="I25" i="40"/>
  <c r="G25" i="40"/>
  <c r="G26" i="39"/>
  <c r="I26" i="39"/>
  <c r="F26" i="39"/>
  <c r="I21" i="40"/>
  <c r="J21" i="40"/>
  <c r="K21" i="40"/>
  <c r="F21" i="40"/>
  <c r="G21" i="40"/>
  <c r="H21" i="40"/>
  <c r="J26" i="40"/>
  <c r="K26" i="40"/>
  <c r="I26" i="40"/>
  <c r="G26" i="40"/>
  <c r="E50" i="61"/>
  <c r="J17" i="85"/>
  <c r="J13" i="84"/>
  <c r="K13" i="84"/>
  <c r="G10" i="83"/>
  <c r="G50" i="61"/>
  <c r="F14" i="81"/>
  <c r="G14" i="81"/>
  <c r="H14" i="81"/>
  <c r="F34" i="40"/>
  <c r="G34" i="40"/>
  <c r="H34" i="40"/>
  <c r="I34" i="40"/>
  <c r="J34" i="40"/>
  <c r="C7" i="23"/>
  <c r="C6" i="23"/>
  <c r="C5" i="23"/>
  <c r="C3" i="23"/>
  <c r="J11" i="80"/>
  <c r="E2" i="80"/>
  <c r="C5" i="67"/>
  <c r="C6" i="39"/>
  <c r="B7" i="39"/>
  <c r="B6" i="39"/>
  <c r="B5" i="39"/>
  <c r="I13" i="79"/>
  <c r="H13" i="79"/>
  <c r="F13" i="79"/>
  <c r="B13" i="79"/>
  <c r="C12" i="79"/>
  <c r="E12" i="79" s="1"/>
  <c r="B12" i="79"/>
  <c r="C11" i="79"/>
  <c r="E11" i="79" s="1"/>
  <c r="K11" i="79" s="1"/>
  <c r="B11" i="79"/>
  <c r="C10" i="79"/>
  <c r="E10" i="79" s="1"/>
  <c r="K10" i="79" s="1"/>
  <c r="B10" i="79"/>
  <c r="C9" i="79"/>
  <c r="E9" i="79" s="1"/>
  <c r="C8" i="79"/>
  <c r="E8" i="79" s="1"/>
  <c r="K8" i="79" s="1"/>
  <c r="B8" i="79"/>
  <c r="C7" i="79"/>
  <c r="E7" i="79" s="1"/>
  <c r="B7" i="79"/>
  <c r="C6" i="79"/>
  <c r="E6" i="79" s="1"/>
  <c r="B6" i="79"/>
  <c r="C5" i="79"/>
  <c r="E5" i="79" s="1"/>
  <c r="B5" i="79"/>
  <c r="E4" i="79"/>
  <c r="C3" i="79"/>
  <c r="E3" i="79" s="1"/>
  <c r="B3" i="79"/>
  <c r="C2" i="79"/>
  <c r="E2" i="79" s="1"/>
  <c r="B2" i="79"/>
  <c r="I2" i="80" l="1"/>
  <c r="G2" i="80"/>
  <c r="H37" i="39"/>
  <c r="G26" i="61"/>
  <c r="J5" i="61"/>
  <c r="F5" i="61"/>
  <c r="J15" i="81"/>
  <c r="J16" i="81" s="1"/>
  <c r="I15" i="81"/>
  <c r="I16" i="81" s="1"/>
  <c r="H5" i="61"/>
  <c r="D5" i="61"/>
  <c r="C5" i="61"/>
  <c r="E5" i="61"/>
  <c r="K5" i="61"/>
  <c r="I5" i="61"/>
  <c r="F12" i="82"/>
  <c r="G2" i="79"/>
  <c r="H2" i="79"/>
  <c r="I2" i="79"/>
  <c r="K2" i="79"/>
  <c r="F2" i="79"/>
  <c r="J2" i="79"/>
  <c r="J9" i="79"/>
  <c r="I9" i="79"/>
  <c r="K9" i="79"/>
  <c r="F9" i="79"/>
  <c r="G9" i="79"/>
  <c r="H9" i="79"/>
  <c r="I3" i="79"/>
  <c r="G3" i="79"/>
  <c r="H3" i="79"/>
  <c r="K3" i="79"/>
  <c r="F3" i="79"/>
  <c r="J3" i="79"/>
  <c r="K5" i="79"/>
  <c r="J5" i="79"/>
  <c r="I5" i="79"/>
  <c r="G5" i="79"/>
  <c r="J2" i="80"/>
  <c r="J12" i="80" s="1"/>
  <c r="F2" i="80"/>
  <c r="H2" i="80"/>
  <c r="J6" i="79"/>
  <c r="K6" i="79"/>
  <c r="I6" i="79"/>
  <c r="G6" i="79"/>
  <c r="G4" i="79"/>
  <c r="H4" i="79"/>
  <c r="F4" i="79"/>
  <c r="K4" i="79"/>
  <c r="J4" i="79"/>
  <c r="I4" i="79"/>
  <c r="J12" i="79"/>
  <c r="K12" i="79"/>
  <c r="G12" i="79"/>
  <c r="H12" i="79"/>
  <c r="I12" i="79"/>
  <c r="F12" i="79"/>
  <c r="H15" i="81"/>
  <c r="J7" i="79"/>
  <c r="K7" i="79"/>
  <c r="I7" i="79"/>
  <c r="G7" i="79"/>
  <c r="F15" i="81"/>
  <c r="F16" i="81" s="1"/>
  <c r="G15" i="81"/>
  <c r="G16" i="81" s="1"/>
  <c r="K35" i="40"/>
  <c r="J30" i="61" s="1"/>
  <c r="F36" i="39"/>
  <c r="F37" i="39" s="1"/>
  <c r="G35" i="40"/>
  <c r="G36" i="40" s="1"/>
  <c r="K17" i="85"/>
  <c r="L13" i="84"/>
  <c r="I10" i="83"/>
  <c r="H10" i="83"/>
  <c r="I50" i="61"/>
  <c r="G12" i="82"/>
  <c r="J35" i="40"/>
  <c r="F35" i="40"/>
  <c r="H35" i="40"/>
  <c r="G36" i="39"/>
  <c r="I36" i="39"/>
  <c r="H11" i="80"/>
  <c r="F11" i="80"/>
  <c r="I12" i="80" s="1"/>
  <c r="G11" i="80"/>
  <c r="J13" i="79"/>
  <c r="K13" i="79"/>
  <c r="G13" i="79"/>
  <c r="C9" i="76"/>
  <c r="E9" i="76" s="1"/>
  <c r="J9" i="76" s="1"/>
  <c r="C7" i="76"/>
  <c r="E7" i="76" s="1"/>
  <c r="H7" i="76" s="1"/>
  <c r="C5" i="76"/>
  <c r="E5" i="76" s="1"/>
  <c r="C3" i="76"/>
  <c r="E3" i="76" s="1"/>
  <c r="I3" i="76" s="1"/>
  <c r="C8" i="76"/>
  <c r="E8" i="76" s="1"/>
  <c r="J8" i="76" s="1"/>
  <c r="B8" i="76"/>
  <c r="C11" i="76"/>
  <c r="B11" i="76"/>
  <c r="C10" i="76"/>
  <c r="E10" i="76" s="1"/>
  <c r="I10" i="76" s="1"/>
  <c r="B10" i="76"/>
  <c r="C6" i="76"/>
  <c r="E6" i="76" s="1"/>
  <c r="I6" i="76" s="1"/>
  <c r="C4" i="76"/>
  <c r="E4" i="76" s="1"/>
  <c r="I4" i="76" s="1"/>
  <c r="C2" i="76"/>
  <c r="E2" i="76" s="1"/>
  <c r="I2" i="76" s="1"/>
  <c r="B2" i="76"/>
  <c r="C9" i="75"/>
  <c r="E9" i="75" s="1"/>
  <c r="J9" i="75" s="1"/>
  <c r="C6" i="75"/>
  <c r="E6" i="75" s="1"/>
  <c r="I6" i="75" s="1"/>
  <c r="C5" i="75"/>
  <c r="E5" i="75" s="1"/>
  <c r="H5" i="75" s="1"/>
  <c r="C3" i="75"/>
  <c r="E3" i="75" s="1"/>
  <c r="C12" i="75"/>
  <c r="K12" i="75" s="1"/>
  <c r="B12" i="75"/>
  <c r="C11" i="75"/>
  <c r="E11" i="75" s="1"/>
  <c r="B11" i="75"/>
  <c r="E10" i="75"/>
  <c r="E8" i="75"/>
  <c r="C7" i="75"/>
  <c r="E7" i="75" s="1"/>
  <c r="C4" i="75"/>
  <c r="E4" i="75" s="1"/>
  <c r="C2" i="75"/>
  <c r="E2" i="75" s="1"/>
  <c r="B2" i="75"/>
  <c r="C8" i="74"/>
  <c r="E8" i="74" s="1"/>
  <c r="L8" i="74" s="1"/>
  <c r="B8" i="74"/>
  <c r="C9" i="74"/>
  <c r="E9" i="74" s="1"/>
  <c r="L9" i="74" s="1"/>
  <c r="B9" i="74"/>
  <c r="C10" i="74"/>
  <c r="E10" i="74" s="1"/>
  <c r="I10" i="74" s="1"/>
  <c r="B10" i="74"/>
  <c r="C11" i="74"/>
  <c r="E11" i="74" s="1"/>
  <c r="L11" i="74" s="1"/>
  <c r="C6" i="74"/>
  <c r="E6" i="74" s="1"/>
  <c r="J6" i="74" s="1"/>
  <c r="C5" i="74"/>
  <c r="E5" i="74" s="1"/>
  <c r="I5" i="74" s="1"/>
  <c r="E3" i="74"/>
  <c r="C2" i="74"/>
  <c r="E2" i="74" s="1"/>
  <c r="B2" i="74"/>
  <c r="C13" i="74"/>
  <c r="H13" i="74" s="1"/>
  <c r="B13" i="74"/>
  <c r="C12" i="74"/>
  <c r="E12" i="74" s="1"/>
  <c r="B12" i="74"/>
  <c r="C7" i="74"/>
  <c r="E7" i="74" s="1"/>
  <c r="C4" i="74"/>
  <c r="E4" i="74" s="1"/>
  <c r="C27" i="23"/>
  <c r="C26" i="23"/>
  <c r="C24" i="23"/>
  <c r="B23" i="23"/>
  <c r="C23" i="23"/>
  <c r="I12" i="74" l="1"/>
  <c r="H12" i="74"/>
  <c r="I2" i="74"/>
  <c r="H2" i="74"/>
  <c r="I3" i="74"/>
  <c r="H3" i="74"/>
  <c r="I4" i="74"/>
  <c r="H4" i="74"/>
  <c r="I7" i="74"/>
  <c r="H7" i="74"/>
  <c r="I30" i="61"/>
  <c r="G30" i="61"/>
  <c r="I13" i="80"/>
  <c r="K31" i="61"/>
  <c r="I31" i="61"/>
  <c r="G31" i="61"/>
  <c r="C30" i="61"/>
  <c r="E30" i="61"/>
  <c r="G11" i="76"/>
  <c r="I11" i="76"/>
  <c r="L31" i="61"/>
  <c r="H31" i="61"/>
  <c r="F13" i="74"/>
  <c r="I13" i="74"/>
  <c r="I14" i="74" s="1"/>
  <c r="I15" i="74" s="1"/>
  <c r="C26" i="61"/>
  <c r="K26" i="61"/>
  <c r="I26" i="61"/>
  <c r="F12" i="80"/>
  <c r="L30" i="61"/>
  <c r="D30" i="61"/>
  <c r="K36" i="40"/>
  <c r="G7" i="74"/>
  <c r="L7" i="74"/>
  <c r="F7" i="74"/>
  <c r="J7" i="74"/>
  <c r="K7" i="74"/>
  <c r="G11" i="75"/>
  <c r="K11" i="75"/>
  <c r="F11" i="75"/>
  <c r="H11" i="75"/>
  <c r="J11" i="75"/>
  <c r="I11" i="75"/>
  <c r="G3" i="76"/>
  <c r="H3" i="76"/>
  <c r="J3" i="76"/>
  <c r="F3" i="76"/>
  <c r="F2" i="74"/>
  <c r="G2" i="74"/>
  <c r="L2" i="74"/>
  <c r="J2" i="74"/>
  <c r="K2" i="74"/>
  <c r="G2" i="75"/>
  <c r="H2" i="75"/>
  <c r="I2" i="75"/>
  <c r="J2" i="75"/>
  <c r="F2" i="75"/>
  <c r="K2" i="75"/>
  <c r="K13" i="75" s="1"/>
  <c r="H5" i="76"/>
  <c r="J5" i="76"/>
  <c r="G5" i="76"/>
  <c r="J14" i="79"/>
  <c r="G3" i="74"/>
  <c r="J3" i="74"/>
  <c r="K3" i="74"/>
  <c r="L3" i="74"/>
  <c r="F3" i="74"/>
  <c r="H4" i="75"/>
  <c r="I4" i="75"/>
  <c r="G4" i="75"/>
  <c r="J4" i="75"/>
  <c r="K4" i="75"/>
  <c r="F4" i="75"/>
  <c r="E26" i="61"/>
  <c r="F14" i="79"/>
  <c r="E28" i="61" s="1"/>
  <c r="J12" i="74"/>
  <c r="K12" i="74"/>
  <c r="L12" i="74"/>
  <c r="F12" i="74"/>
  <c r="G12" i="74"/>
  <c r="J5" i="74"/>
  <c r="G5" i="74"/>
  <c r="L5" i="74"/>
  <c r="F6" i="76"/>
  <c r="J6" i="76"/>
  <c r="G6" i="76"/>
  <c r="H6" i="76"/>
  <c r="H12" i="80"/>
  <c r="H14" i="79"/>
  <c r="G10" i="76"/>
  <c r="J10" i="76"/>
  <c r="F10" i="76"/>
  <c r="H10" i="76"/>
  <c r="J3" i="75"/>
  <c r="G3" i="75"/>
  <c r="H3" i="75"/>
  <c r="K3" i="75"/>
  <c r="F3" i="75"/>
  <c r="I3" i="75"/>
  <c r="F7" i="75"/>
  <c r="K7" i="75"/>
  <c r="H7" i="75"/>
  <c r="G7" i="75"/>
  <c r="I7" i="75"/>
  <c r="J7" i="75"/>
  <c r="G2" i="76"/>
  <c r="H2" i="76"/>
  <c r="J2" i="76"/>
  <c r="F2" i="76"/>
  <c r="K14" i="79"/>
  <c r="G4" i="76"/>
  <c r="H4" i="76"/>
  <c r="J4" i="76"/>
  <c r="F4" i="76"/>
  <c r="I14" i="79"/>
  <c r="F4" i="74"/>
  <c r="G4" i="74"/>
  <c r="K4" i="74"/>
  <c r="J4" i="74"/>
  <c r="L4" i="74"/>
  <c r="G12" i="80"/>
  <c r="G14" i="79"/>
  <c r="H12" i="82"/>
  <c r="F36" i="40"/>
  <c r="J36" i="40"/>
  <c r="H30" i="61"/>
  <c r="I37" i="39"/>
  <c r="J26" i="61"/>
  <c r="G37" i="39"/>
  <c r="L26" i="61"/>
  <c r="H26" i="61"/>
  <c r="F26" i="61"/>
  <c r="D26" i="61"/>
  <c r="H36" i="40"/>
  <c r="K30" i="61"/>
  <c r="H16" i="81"/>
  <c r="H11" i="76"/>
  <c r="J11" i="76"/>
  <c r="F11" i="76"/>
  <c r="G12" i="75"/>
  <c r="H12" i="75"/>
  <c r="I12" i="75"/>
  <c r="F12" i="75"/>
  <c r="J12" i="75"/>
  <c r="K13" i="74"/>
  <c r="L13" i="74"/>
  <c r="G13" i="74"/>
  <c r="J13" i="74"/>
  <c r="C32" i="23"/>
  <c r="G32" i="23" s="1"/>
  <c r="B32" i="23"/>
  <c r="C31" i="23"/>
  <c r="E31" i="23" s="1"/>
  <c r="B31" i="23"/>
  <c r="C30" i="23"/>
  <c r="E30" i="23" s="1"/>
  <c r="I30" i="23" s="1"/>
  <c r="B30" i="23"/>
  <c r="C29" i="23"/>
  <c r="E29" i="23" s="1"/>
  <c r="E27" i="23"/>
  <c r="I27" i="23" s="1"/>
  <c r="E26" i="23"/>
  <c r="C25" i="23"/>
  <c r="E25" i="23" s="1"/>
  <c r="E24" i="23"/>
  <c r="E23" i="23"/>
  <c r="G14" i="72"/>
  <c r="B14" i="72"/>
  <c r="C13" i="72"/>
  <c r="E13" i="72" s="1"/>
  <c r="K13" i="72" s="1"/>
  <c r="B13" i="72"/>
  <c r="E12" i="72"/>
  <c r="C11" i="72"/>
  <c r="E11" i="72" s="1"/>
  <c r="K11" i="72" s="1"/>
  <c r="C10" i="72"/>
  <c r="E10" i="72" s="1"/>
  <c r="H10" i="72" s="1"/>
  <c r="B10" i="72"/>
  <c r="C9" i="72"/>
  <c r="E9" i="72" s="1"/>
  <c r="K9" i="72" s="1"/>
  <c r="C8" i="72"/>
  <c r="E8" i="72" s="1"/>
  <c r="C7" i="72"/>
  <c r="E7" i="72" s="1"/>
  <c r="C6" i="72"/>
  <c r="E6" i="72" s="1"/>
  <c r="K6" i="72" s="1"/>
  <c r="C5" i="72"/>
  <c r="E5" i="72" s="1"/>
  <c r="K5" i="72" s="1"/>
  <c r="C4" i="72"/>
  <c r="E4" i="72" s="1"/>
  <c r="K4" i="72" s="1"/>
  <c r="B4" i="72"/>
  <c r="C8" i="69"/>
  <c r="E8" i="69" s="1"/>
  <c r="C6" i="69"/>
  <c r="E6" i="69" s="1"/>
  <c r="C5" i="69"/>
  <c r="E5" i="69" s="1"/>
  <c r="C3" i="69"/>
  <c r="E3" i="69" s="1"/>
  <c r="H3" i="69" s="1"/>
  <c r="B7" i="71"/>
  <c r="C10" i="71"/>
  <c r="E10" i="71" s="1"/>
  <c r="K10" i="71" s="1"/>
  <c r="B10" i="71"/>
  <c r="C14" i="71"/>
  <c r="G14" i="71" s="1"/>
  <c r="B14" i="71"/>
  <c r="C13" i="71"/>
  <c r="E13" i="71" s="1"/>
  <c r="B13" i="71"/>
  <c r="C12" i="71"/>
  <c r="E12" i="71" s="1"/>
  <c r="K12" i="71" s="1"/>
  <c r="B12" i="71"/>
  <c r="C11" i="71"/>
  <c r="E11" i="71" s="1"/>
  <c r="K11" i="71" s="1"/>
  <c r="B11" i="71"/>
  <c r="C9" i="71"/>
  <c r="E9" i="71" s="1"/>
  <c r="C8" i="71"/>
  <c r="E8" i="71" s="1"/>
  <c r="K8" i="71" s="1"/>
  <c r="B8" i="71"/>
  <c r="C7" i="71"/>
  <c r="E7" i="71" s="1"/>
  <c r="C6" i="71"/>
  <c r="E6" i="71" s="1"/>
  <c r="B6" i="71"/>
  <c r="C5" i="71"/>
  <c r="E5" i="71" s="1"/>
  <c r="B5" i="71"/>
  <c r="E4" i="71"/>
  <c r="C3" i="71"/>
  <c r="E3" i="71" s="1"/>
  <c r="B3" i="71"/>
  <c r="C2" i="71"/>
  <c r="E2" i="71" s="1"/>
  <c r="B2" i="71"/>
  <c r="C7" i="69"/>
  <c r="E7" i="69" s="1"/>
  <c r="B7" i="69"/>
  <c r="C11" i="69"/>
  <c r="E11" i="69" s="1"/>
  <c r="C9" i="69"/>
  <c r="E9" i="69" s="1"/>
  <c r="B9" i="69"/>
  <c r="C14" i="69"/>
  <c r="B14" i="69"/>
  <c r="C13" i="69"/>
  <c r="E13" i="69" s="1"/>
  <c r="H13" i="69" s="1"/>
  <c r="B13" i="69"/>
  <c r="C12" i="69"/>
  <c r="E12" i="69" s="1"/>
  <c r="K12" i="69" s="1"/>
  <c r="B12" i="69"/>
  <c r="C10" i="69"/>
  <c r="E10" i="69" s="1"/>
  <c r="H10" i="69" s="1"/>
  <c r="C4" i="69"/>
  <c r="E4" i="69" s="1"/>
  <c r="H4" i="69" s="1"/>
  <c r="C2" i="69"/>
  <c r="E2" i="69" s="1"/>
  <c r="H2" i="69" s="1"/>
  <c r="B2" i="69"/>
  <c r="C9" i="67"/>
  <c r="E9" i="67" s="1"/>
  <c r="J9" i="67" s="1"/>
  <c r="E5" i="67"/>
  <c r="H5" i="67" s="1"/>
  <c r="C12" i="67"/>
  <c r="G12" i="67" s="1"/>
  <c r="B12" i="67"/>
  <c r="C11" i="67"/>
  <c r="E11" i="67" s="1"/>
  <c r="B11" i="67"/>
  <c r="C10" i="67"/>
  <c r="E10" i="67" s="1"/>
  <c r="I10" i="67" s="1"/>
  <c r="B10" i="67"/>
  <c r="C8" i="67"/>
  <c r="E8" i="67" s="1"/>
  <c r="C7" i="67"/>
  <c r="E7" i="67" s="1"/>
  <c r="E6" i="67"/>
  <c r="C4" i="67"/>
  <c r="E4" i="67" s="1"/>
  <c r="E3" i="67"/>
  <c r="C2" i="67"/>
  <c r="E2" i="67" s="1"/>
  <c r="B2" i="67"/>
  <c r="C15" i="66"/>
  <c r="E15" i="66" s="1"/>
  <c r="C13" i="66"/>
  <c r="E13" i="66" s="1"/>
  <c r="M13" i="66" s="1"/>
  <c r="C6" i="66"/>
  <c r="E6" i="66" s="1"/>
  <c r="C4" i="66"/>
  <c r="E4" i="66" s="1"/>
  <c r="C3" i="66"/>
  <c r="E3" i="66" s="1"/>
  <c r="C2" i="66"/>
  <c r="E2" i="66" s="1"/>
  <c r="C12" i="66"/>
  <c r="E12" i="66" s="1"/>
  <c r="C18" i="66"/>
  <c r="B18" i="66"/>
  <c r="C17" i="66"/>
  <c r="E17" i="66" s="1"/>
  <c r="B17" i="66"/>
  <c r="C16" i="66"/>
  <c r="E16" i="66" s="1"/>
  <c r="M16" i="66" s="1"/>
  <c r="B16" i="66"/>
  <c r="C14" i="66"/>
  <c r="E14" i="66" s="1"/>
  <c r="B14" i="66"/>
  <c r="B12" i="66"/>
  <c r="B11" i="66"/>
  <c r="C10" i="66"/>
  <c r="E10" i="66" s="1"/>
  <c r="C9" i="66"/>
  <c r="E9" i="66" s="1"/>
  <c r="B9" i="66"/>
  <c r="C8" i="66"/>
  <c r="E8" i="66" s="1"/>
  <c r="J8" i="66" s="1"/>
  <c r="B8" i="66"/>
  <c r="C7" i="66"/>
  <c r="E7" i="66" s="1"/>
  <c r="B7" i="66"/>
  <c r="C5" i="66"/>
  <c r="E5" i="66" s="1"/>
  <c r="B2" i="66"/>
  <c r="C10" i="65"/>
  <c r="E10" i="65" s="1"/>
  <c r="C9" i="65"/>
  <c r="E9" i="65" s="1"/>
  <c r="K9" i="65" s="1"/>
  <c r="C7" i="65"/>
  <c r="E7" i="65" s="1"/>
  <c r="H7" i="65" s="1"/>
  <c r="C6" i="65"/>
  <c r="E6" i="65" s="1"/>
  <c r="I6" i="65" s="1"/>
  <c r="C5" i="65"/>
  <c r="E5" i="65" s="1"/>
  <c r="J5" i="65" s="1"/>
  <c r="C3" i="65"/>
  <c r="E3" i="65" s="1"/>
  <c r="C2" i="65"/>
  <c r="E2" i="65" s="1"/>
  <c r="C12" i="65"/>
  <c r="G12" i="65" s="1"/>
  <c r="B12" i="65"/>
  <c r="C11" i="65"/>
  <c r="E11" i="65" s="1"/>
  <c r="B11" i="65"/>
  <c r="C8" i="65"/>
  <c r="E8" i="65" s="1"/>
  <c r="C4" i="65"/>
  <c r="E4" i="65" s="1"/>
  <c r="B2" i="65"/>
  <c r="B46" i="61"/>
  <c r="C26" i="60"/>
  <c r="E26" i="60" s="1"/>
  <c r="I26" i="60" s="1"/>
  <c r="B26" i="60"/>
  <c r="G13" i="75" l="1"/>
  <c r="H14" i="74"/>
  <c r="H15" i="74"/>
  <c r="I10" i="61"/>
  <c r="G10" i="61"/>
  <c r="L2" i="65"/>
  <c r="G2" i="65"/>
  <c r="J31" i="23"/>
  <c r="G31" i="23"/>
  <c r="L3" i="65"/>
  <c r="G3" i="65"/>
  <c r="J23" i="23"/>
  <c r="G23" i="23"/>
  <c r="J13" i="75"/>
  <c r="L4" i="65"/>
  <c r="G4" i="65"/>
  <c r="J24" i="23"/>
  <c r="G24" i="23"/>
  <c r="F13" i="75"/>
  <c r="J25" i="23"/>
  <c r="G25" i="23"/>
  <c r="I13" i="75"/>
  <c r="L8" i="65"/>
  <c r="G8" i="65"/>
  <c r="G13" i="65" s="1"/>
  <c r="H13" i="75"/>
  <c r="L11" i="65"/>
  <c r="G11" i="65"/>
  <c r="J29" i="23"/>
  <c r="G29" i="23"/>
  <c r="G2" i="61"/>
  <c r="D2" i="61"/>
  <c r="L28" i="61"/>
  <c r="H28" i="61"/>
  <c r="I12" i="76"/>
  <c r="G4" i="61" s="1"/>
  <c r="F13" i="80"/>
  <c r="E31" i="61"/>
  <c r="C31" i="61"/>
  <c r="G13" i="80"/>
  <c r="D31" i="61"/>
  <c r="I28" i="61"/>
  <c r="G28" i="61"/>
  <c r="J31" i="61"/>
  <c r="F31" i="61"/>
  <c r="F14" i="69"/>
  <c r="H14" i="69"/>
  <c r="H15" i="69" s="1"/>
  <c r="I32" i="23"/>
  <c r="J32" i="23"/>
  <c r="K15" i="72"/>
  <c r="L12" i="65"/>
  <c r="K12" i="65"/>
  <c r="J12" i="76"/>
  <c r="L4" i="61" s="1"/>
  <c r="H12" i="76"/>
  <c r="I2" i="61"/>
  <c r="F15" i="79"/>
  <c r="F12" i="76"/>
  <c r="F3" i="71"/>
  <c r="I3" i="71"/>
  <c r="J3" i="71"/>
  <c r="K3" i="71"/>
  <c r="G3" i="71"/>
  <c r="H3" i="71"/>
  <c r="G13" i="69"/>
  <c r="F13" i="69"/>
  <c r="I13" i="69"/>
  <c r="J13" i="69"/>
  <c r="K13" i="69"/>
  <c r="J4" i="71"/>
  <c r="K4" i="71"/>
  <c r="G4" i="71"/>
  <c r="F4" i="71"/>
  <c r="H4" i="71"/>
  <c r="I4" i="71"/>
  <c r="J13" i="72"/>
  <c r="G13" i="72"/>
  <c r="I13" i="72"/>
  <c r="L13" i="72"/>
  <c r="F13" i="72"/>
  <c r="H13" i="72"/>
  <c r="K14" i="74"/>
  <c r="G10" i="66"/>
  <c r="K10" i="66"/>
  <c r="L10" i="66"/>
  <c r="M10" i="66"/>
  <c r="N10" i="66"/>
  <c r="H10" i="66"/>
  <c r="F10" i="66"/>
  <c r="I10" i="66"/>
  <c r="J10" i="66"/>
  <c r="G12" i="76"/>
  <c r="J13" i="71"/>
  <c r="K13" i="71"/>
  <c r="F13" i="71"/>
  <c r="G13" i="71"/>
  <c r="H13" i="71"/>
  <c r="I13" i="71"/>
  <c r="G5" i="72"/>
  <c r="H5" i="72"/>
  <c r="I5" i="72"/>
  <c r="L5" i="72"/>
  <c r="J5" i="72"/>
  <c r="F5" i="72"/>
  <c r="H23" i="23"/>
  <c r="I23" i="23"/>
  <c r="F23" i="23"/>
  <c r="G14" i="74"/>
  <c r="D10" i="61" s="1"/>
  <c r="K6" i="66"/>
  <c r="L6" i="66"/>
  <c r="J6" i="66"/>
  <c r="I6" i="66"/>
  <c r="G6" i="66"/>
  <c r="N6" i="66"/>
  <c r="J6" i="71"/>
  <c r="K6" i="71"/>
  <c r="I6" i="71"/>
  <c r="G6" i="71"/>
  <c r="J7" i="72"/>
  <c r="H7" i="72"/>
  <c r="H24" i="23"/>
  <c r="I24" i="23"/>
  <c r="F24" i="23"/>
  <c r="F14" i="74"/>
  <c r="J14" i="66"/>
  <c r="I14" i="66"/>
  <c r="K11" i="69"/>
  <c r="I11" i="69"/>
  <c r="G7" i="71"/>
  <c r="I7" i="71"/>
  <c r="J7" i="71"/>
  <c r="K7" i="71"/>
  <c r="I8" i="72"/>
  <c r="L8" i="72"/>
  <c r="I25" i="23"/>
  <c r="F25" i="23"/>
  <c r="H25" i="23"/>
  <c r="K6" i="69"/>
  <c r="I6" i="69"/>
  <c r="G8" i="69"/>
  <c r="J8" i="69"/>
  <c r="K8" i="69"/>
  <c r="J9" i="66"/>
  <c r="I9" i="66"/>
  <c r="H31" i="23"/>
  <c r="I31" i="23"/>
  <c r="F31" i="23"/>
  <c r="H4" i="72"/>
  <c r="F4" i="72"/>
  <c r="L4" i="72"/>
  <c r="G4" i="72"/>
  <c r="I4" i="72"/>
  <c r="J4" i="72"/>
  <c r="G7" i="67"/>
  <c r="H7" i="67"/>
  <c r="I7" i="67"/>
  <c r="J7" i="67"/>
  <c r="K7" i="67"/>
  <c r="F7" i="67"/>
  <c r="G5" i="71"/>
  <c r="J5" i="71"/>
  <c r="K5" i="71"/>
  <c r="I5" i="71"/>
  <c r="H6" i="72"/>
  <c r="F6" i="72"/>
  <c r="I6" i="72"/>
  <c r="J6" i="72"/>
  <c r="L6" i="72"/>
  <c r="G6" i="72"/>
  <c r="J9" i="72"/>
  <c r="L9" i="72"/>
  <c r="G9" i="72"/>
  <c r="I9" i="72"/>
  <c r="F9" i="72"/>
  <c r="H9" i="72"/>
  <c r="L2" i="61"/>
  <c r="J7" i="69"/>
  <c r="J7" i="66"/>
  <c r="I7" i="66"/>
  <c r="G2" i="67"/>
  <c r="K2" i="67"/>
  <c r="F2" i="67"/>
  <c r="H2" i="67"/>
  <c r="I2" i="67"/>
  <c r="J2" i="67"/>
  <c r="K10" i="69"/>
  <c r="G10" i="69"/>
  <c r="I10" i="69"/>
  <c r="J10" i="69"/>
  <c r="F10" i="69"/>
  <c r="G9" i="71"/>
  <c r="F9" i="71"/>
  <c r="J9" i="71"/>
  <c r="K9" i="71"/>
  <c r="H9" i="71"/>
  <c r="I9" i="71"/>
  <c r="K3" i="69"/>
  <c r="F3" i="69"/>
  <c r="J3" i="69"/>
  <c r="G3" i="69"/>
  <c r="I3" i="69"/>
  <c r="L10" i="72"/>
  <c r="J10" i="72"/>
  <c r="H29" i="23"/>
  <c r="I29" i="23"/>
  <c r="F29" i="23"/>
  <c r="K2" i="61"/>
  <c r="J3" i="67"/>
  <c r="K3" i="67"/>
  <c r="F3" i="67"/>
  <c r="I3" i="67"/>
  <c r="G3" i="67"/>
  <c r="H3" i="67"/>
  <c r="G4" i="67"/>
  <c r="K4" i="67"/>
  <c r="F4" i="67"/>
  <c r="H4" i="67"/>
  <c r="I4" i="67"/>
  <c r="J4" i="67"/>
  <c r="J12" i="66"/>
  <c r="H2" i="66"/>
  <c r="L2" i="66"/>
  <c r="M2" i="66"/>
  <c r="N2" i="66"/>
  <c r="F2" i="66"/>
  <c r="I2" i="66"/>
  <c r="J2" i="66"/>
  <c r="K2" i="66"/>
  <c r="G2" i="66"/>
  <c r="J14" i="74"/>
  <c r="H10" i="61" s="1"/>
  <c r="F3" i="66"/>
  <c r="J3" i="66"/>
  <c r="K3" i="66"/>
  <c r="G3" i="66"/>
  <c r="H3" i="66"/>
  <c r="I3" i="66"/>
  <c r="M3" i="66"/>
  <c r="L3" i="66"/>
  <c r="N3" i="66"/>
  <c r="L14" i="74"/>
  <c r="L10" i="61" s="1"/>
  <c r="G4" i="66"/>
  <c r="J4" i="66"/>
  <c r="K4" i="66"/>
  <c r="N4" i="66"/>
  <c r="L4" i="66"/>
  <c r="I4" i="66"/>
  <c r="J5" i="66"/>
  <c r="N5" i="66"/>
  <c r="G5" i="66"/>
  <c r="H5" i="66"/>
  <c r="I5" i="66"/>
  <c r="K5" i="66"/>
  <c r="M5" i="66"/>
  <c r="L5" i="66"/>
  <c r="F5" i="66"/>
  <c r="I2" i="69"/>
  <c r="J2" i="69"/>
  <c r="K2" i="69"/>
  <c r="G2" i="69"/>
  <c r="F2" i="69"/>
  <c r="I26" i="23"/>
  <c r="H26" i="23"/>
  <c r="K11" i="67"/>
  <c r="J11" i="67"/>
  <c r="F11" i="67"/>
  <c r="G11" i="67"/>
  <c r="I11" i="67"/>
  <c r="H11" i="67"/>
  <c r="I4" i="69"/>
  <c r="J4" i="69"/>
  <c r="F4" i="69"/>
  <c r="G4" i="69"/>
  <c r="K4" i="69"/>
  <c r="C28" i="61"/>
  <c r="L17" i="66"/>
  <c r="M17" i="66"/>
  <c r="N17" i="66"/>
  <c r="F17" i="66"/>
  <c r="G17" i="66"/>
  <c r="H17" i="66"/>
  <c r="I17" i="66"/>
  <c r="J17" i="66"/>
  <c r="K17" i="66"/>
  <c r="J2" i="71"/>
  <c r="K2" i="71"/>
  <c r="G2" i="71"/>
  <c r="H2" i="71"/>
  <c r="I2" i="71"/>
  <c r="F2" i="71"/>
  <c r="J5" i="69"/>
  <c r="G5" i="69"/>
  <c r="K5" i="69"/>
  <c r="H11" i="72"/>
  <c r="I11" i="72"/>
  <c r="G11" i="72"/>
  <c r="J11" i="72"/>
  <c r="L11" i="72"/>
  <c r="F11" i="72"/>
  <c r="H2" i="61"/>
  <c r="F11" i="65"/>
  <c r="J11" i="65"/>
  <c r="K11" i="65"/>
  <c r="H11" i="65"/>
  <c r="I11" i="65"/>
  <c r="K2" i="65"/>
  <c r="I2" i="65"/>
  <c r="J2" i="65"/>
  <c r="H2" i="65"/>
  <c r="F2" i="65"/>
  <c r="H3" i="65"/>
  <c r="I3" i="65"/>
  <c r="J3" i="65"/>
  <c r="K3" i="65"/>
  <c r="F3" i="65"/>
  <c r="F8" i="65"/>
  <c r="H8" i="65"/>
  <c r="I8" i="65"/>
  <c r="J8" i="65"/>
  <c r="K8" i="65"/>
  <c r="K4" i="65"/>
  <c r="F4" i="65"/>
  <c r="H4" i="65"/>
  <c r="J4" i="65"/>
  <c r="I4" i="65"/>
  <c r="J12" i="82"/>
  <c r="I12" i="82"/>
  <c r="G15" i="79"/>
  <c r="D28" i="61"/>
  <c r="K18" i="66"/>
  <c r="J18" i="66"/>
  <c r="J19" i="66" s="1"/>
  <c r="I18" i="66"/>
  <c r="H13" i="80"/>
  <c r="J13" i="80"/>
  <c r="H14" i="71"/>
  <c r="F32" i="23"/>
  <c r="H32" i="23"/>
  <c r="H14" i="72"/>
  <c r="I14" i="72"/>
  <c r="J14" i="72"/>
  <c r="L14" i="72"/>
  <c r="F14" i="72"/>
  <c r="J14" i="71"/>
  <c r="K14" i="71"/>
  <c r="I14" i="71"/>
  <c r="F14" i="71"/>
  <c r="G14" i="69"/>
  <c r="I14" i="69"/>
  <c r="J14" i="69"/>
  <c r="K14" i="69"/>
  <c r="H12" i="67"/>
  <c r="H18" i="66"/>
  <c r="H19" i="66" s="1"/>
  <c r="J12" i="67"/>
  <c r="K12" i="67"/>
  <c r="M18" i="66"/>
  <c r="I12" i="67"/>
  <c r="F12" i="67"/>
  <c r="I12" i="65"/>
  <c r="L18" i="66"/>
  <c r="N18" i="66"/>
  <c r="N19" i="66" s="1"/>
  <c r="F18" i="66"/>
  <c r="G18" i="66"/>
  <c r="G19" i="66" s="1"/>
  <c r="F12" i="65"/>
  <c r="H12" i="65"/>
  <c r="J12" i="65"/>
  <c r="C28" i="57"/>
  <c r="E28" i="57" s="1"/>
  <c r="E41" i="57"/>
  <c r="K41" i="57" s="1"/>
  <c r="C40" i="57"/>
  <c r="E40" i="57" s="1"/>
  <c r="B40" i="57"/>
  <c r="C39" i="57"/>
  <c r="E39" i="57" s="1"/>
  <c r="B39" i="57"/>
  <c r="C32" i="57"/>
  <c r="E32" i="57" s="1"/>
  <c r="J32" i="57" s="1"/>
  <c r="B32" i="57"/>
  <c r="B15" i="57"/>
  <c r="C8" i="57"/>
  <c r="E8" i="57" s="1"/>
  <c r="J8" i="57" s="1"/>
  <c r="B8" i="57"/>
  <c r="C4" i="57"/>
  <c r="E4" i="57" s="1"/>
  <c r="C4" i="59"/>
  <c r="E4" i="59" s="1"/>
  <c r="B13" i="57"/>
  <c r="C13" i="57"/>
  <c r="E13" i="57" s="1"/>
  <c r="C14" i="57"/>
  <c r="E14" i="57" s="1"/>
  <c r="E24" i="59"/>
  <c r="C4" i="48"/>
  <c r="E4" i="48" s="1"/>
  <c r="C4" i="47"/>
  <c r="E4" i="47" s="1"/>
  <c r="H4" i="47" s="1"/>
  <c r="C4" i="42"/>
  <c r="E4" i="42" s="1"/>
  <c r="I4" i="42" s="1"/>
  <c r="C4" i="46"/>
  <c r="E4" i="46" s="1"/>
  <c r="I4" i="46" s="1"/>
  <c r="C5" i="45"/>
  <c r="E5" i="45" s="1"/>
  <c r="C4" i="40"/>
  <c r="E4" i="40" s="1"/>
  <c r="E6" i="39"/>
  <c r="H6" i="39" s="1"/>
  <c r="C24" i="34"/>
  <c r="E24" i="34" s="1"/>
  <c r="C5" i="34"/>
  <c r="E5" i="34" s="1"/>
  <c r="E4" i="62"/>
  <c r="C4" i="2"/>
  <c r="E4" i="2" s="1"/>
  <c r="J4" i="2" s="1"/>
  <c r="C4" i="8"/>
  <c r="E4" i="8" s="1"/>
  <c r="J4" i="8" s="1"/>
  <c r="C4" i="31"/>
  <c r="E4" i="31" s="1"/>
  <c r="C21" i="60"/>
  <c r="E21" i="60" s="1"/>
  <c r="H21" i="60" s="1"/>
  <c r="C4" i="60"/>
  <c r="E4" i="60" s="1"/>
  <c r="H4" i="60" s="1"/>
  <c r="C4" i="44"/>
  <c r="E4" i="44" s="1"/>
  <c r="C5" i="50"/>
  <c r="E5" i="50" s="1"/>
  <c r="C4" i="49"/>
  <c r="E4" i="49" s="1"/>
  <c r="C4" i="23"/>
  <c r="E4" i="23" s="1"/>
  <c r="I4" i="23" s="1"/>
  <c r="C7" i="51"/>
  <c r="E7" i="51" s="1"/>
  <c r="I7" i="51" s="1"/>
  <c r="B42" i="57"/>
  <c r="E34" i="59"/>
  <c r="C45" i="57"/>
  <c r="E45" i="57" s="1"/>
  <c r="B45" i="57"/>
  <c r="C46" i="57"/>
  <c r="B46" i="57"/>
  <c r="C44" i="57"/>
  <c r="E44" i="57" s="1"/>
  <c r="B44" i="57"/>
  <c r="C43" i="57"/>
  <c r="E43" i="57" s="1"/>
  <c r="B43" i="57"/>
  <c r="C38" i="57"/>
  <c r="E38" i="57" s="1"/>
  <c r="K38" i="57" s="1"/>
  <c r="B38" i="57"/>
  <c r="C37" i="57"/>
  <c r="E37" i="57" s="1"/>
  <c r="B37" i="57"/>
  <c r="E36" i="57"/>
  <c r="C35" i="57"/>
  <c r="E35" i="57" s="1"/>
  <c r="L35" i="57" s="1"/>
  <c r="B35" i="57"/>
  <c r="C34" i="57"/>
  <c r="E34" i="57" s="1"/>
  <c r="C33" i="57"/>
  <c r="E33" i="57" s="1"/>
  <c r="K33" i="57" s="1"/>
  <c r="B33" i="57"/>
  <c r="C31" i="57"/>
  <c r="E31" i="57" s="1"/>
  <c r="B31" i="57"/>
  <c r="C30" i="57"/>
  <c r="E30" i="57" s="1"/>
  <c r="B30" i="57"/>
  <c r="C29" i="57"/>
  <c r="E29" i="57" s="1"/>
  <c r="B29" i="57"/>
  <c r="E27" i="57"/>
  <c r="C26" i="57"/>
  <c r="E26" i="57" s="1"/>
  <c r="K26" i="57" s="1"/>
  <c r="B26" i="57"/>
  <c r="G33" i="23" l="1"/>
  <c r="I19" i="66"/>
  <c r="F19" i="66"/>
  <c r="L19" i="66"/>
  <c r="G14" i="65"/>
  <c r="G22" i="61"/>
  <c r="D22" i="61"/>
  <c r="G34" i="23"/>
  <c r="I20" i="61"/>
  <c r="G20" i="61"/>
  <c r="K19" i="66"/>
  <c r="H23" i="61" s="1"/>
  <c r="F13" i="65"/>
  <c r="F14" i="65" s="1"/>
  <c r="K34" i="59"/>
  <c r="F34" i="59"/>
  <c r="I4" i="61"/>
  <c r="I40" i="61"/>
  <c r="G40" i="61"/>
  <c r="M19" i="66"/>
  <c r="K13" i="65"/>
  <c r="K4" i="61"/>
  <c r="K16" i="72"/>
  <c r="J49" i="61"/>
  <c r="I13" i="76"/>
  <c r="H16" i="69"/>
  <c r="H13" i="65"/>
  <c r="J13" i="65"/>
  <c r="I13" i="65"/>
  <c r="L13" i="65"/>
  <c r="J33" i="23"/>
  <c r="E2" i="61"/>
  <c r="C2" i="61"/>
  <c r="J2" i="61"/>
  <c r="F2" i="61"/>
  <c r="E4" i="61"/>
  <c r="C4" i="61"/>
  <c r="E10" i="61"/>
  <c r="C10" i="61"/>
  <c r="G13" i="76"/>
  <c r="H4" i="61"/>
  <c r="D4" i="61"/>
  <c r="J4" i="61"/>
  <c r="F4" i="61"/>
  <c r="K10" i="61"/>
  <c r="J10" i="61"/>
  <c r="F10" i="61"/>
  <c r="F13" i="76"/>
  <c r="H24" i="61"/>
  <c r="J15" i="71"/>
  <c r="G27" i="57"/>
  <c r="H27" i="57"/>
  <c r="L27" i="57"/>
  <c r="F27" i="57"/>
  <c r="I27" i="57"/>
  <c r="J27" i="57"/>
  <c r="K27" i="57"/>
  <c r="K45" i="57"/>
  <c r="F45" i="57"/>
  <c r="L29" i="57"/>
  <c r="J29" i="57"/>
  <c r="H29" i="57"/>
  <c r="J28" i="57"/>
  <c r="G28" i="57"/>
  <c r="H28" i="57"/>
  <c r="I28" i="57"/>
  <c r="K28" i="57"/>
  <c r="L28" i="57"/>
  <c r="F28" i="57"/>
  <c r="G15" i="69"/>
  <c r="H30" i="57"/>
  <c r="L30" i="57"/>
  <c r="G30" i="57"/>
  <c r="K30" i="57"/>
  <c r="I30" i="57"/>
  <c r="J30" i="57"/>
  <c r="G4" i="23"/>
  <c r="H4" i="23"/>
  <c r="F4" i="23"/>
  <c r="I4" i="57"/>
  <c r="F4" i="57"/>
  <c r="J4" i="57"/>
  <c r="K4" i="57"/>
  <c r="L4" i="57"/>
  <c r="G4" i="57"/>
  <c r="H4" i="57"/>
  <c r="F15" i="74"/>
  <c r="F15" i="71"/>
  <c r="K15" i="69"/>
  <c r="H40" i="61" s="1"/>
  <c r="I46" i="57"/>
  <c r="L46" i="57"/>
  <c r="K46" i="57"/>
  <c r="J46" i="57"/>
  <c r="G46" i="57"/>
  <c r="H46" i="57"/>
  <c r="F46" i="57"/>
  <c r="F13" i="67"/>
  <c r="F33" i="23"/>
  <c r="E20" i="61" s="1"/>
  <c r="H31" i="57"/>
  <c r="L31" i="57"/>
  <c r="J31" i="57"/>
  <c r="F43" i="57"/>
  <c r="K43" i="57"/>
  <c r="H5" i="45"/>
  <c r="I5" i="45"/>
  <c r="J5" i="45"/>
  <c r="K5" i="45"/>
  <c r="L5" i="45"/>
  <c r="M5" i="45"/>
  <c r="G5" i="45"/>
  <c r="F5" i="45"/>
  <c r="F44" i="57"/>
  <c r="K44" i="57"/>
  <c r="F15" i="72"/>
  <c r="G15" i="71"/>
  <c r="H26" i="57"/>
  <c r="L26" i="57"/>
  <c r="F26" i="57"/>
  <c r="G26" i="57"/>
  <c r="I26" i="57"/>
  <c r="J26" i="57"/>
  <c r="H37" i="57"/>
  <c r="I37" i="57"/>
  <c r="J37" i="57"/>
  <c r="G37" i="57"/>
  <c r="K37" i="57"/>
  <c r="L37" i="57"/>
  <c r="F37" i="57"/>
  <c r="F15" i="69"/>
  <c r="I15" i="71"/>
  <c r="J15" i="69"/>
  <c r="D23" i="61"/>
  <c r="H15" i="71"/>
  <c r="I15" i="69"/>
  <c r="G34" i="57"/>
  <c r="K34" i="57"/>
  <c r="L34" i="57"/>
  <c r="H34" i="57"/>
  <c r="I34" i="57"/>
  <c r="J34" i="57"/>
  <c r="F34" i="57"/>
  <c r="L23" i="61"/>
  <c r="K15" i="71"/>
  <c r="L4" i="49"/>
  <c r="M4" i="49"/>
  <c r="N4" i="49"/>
  <c r="G4" i="49"/>
  <c r="H4" i="49"/>
  <c r="I4" i="49"/>
  <c r="J4" i="49"/>
  <c r="K4" i="49"/>
  <c r="F4" i="49"/>
  <c r="G4" i="42"/>
  <c r="H4" i="42"/>
  <c r="J4" i="42"/>
  <c r="F4" i="42"/>
  <c r="K4" i="42"/>
  <c r="G6" i="39"/>
  <c r="F6" i="39"/>
  <c r="I6" i="39"/>
  <c r="K4" i="40"/>
  <c r="F4" i="40"/>
  <c r="G4" i="40"/>
  <c r="H4" i="40"/>
  <c r="I4" i="40"/>
  <c r="J4" i="40"/>
  <c r="F21" i="60"/>
  <c r="G21" i="60"/>
  <c r="I21" i="60"/>
  <c r="K4" i="47"/>
  <c r="L4" i="47"/>
  <c r="F4" i="47"/>
  <c r="G4" i="47"/>
  <c r="I4" i="47"/>
  <c r="J4" i="47"/>
  <c r="H4" i="31"/>
  <c r="I4" i="31"/>
  <c r="J4" i="31"/>
  <c r="F4" i="31"/>
  <c r="G4" i="31"/>
  <c r="G4" i="48"/>
  <c r="H4" i="48"/>
  <c r="K4" i="48"/>
  <c r="L4" i="48"/>
  <c r="F4" i="48"/>
  <c r="I4" i="48"/>
  <c r="J4" i="48"/>
  <c r="L5" i="50"/>
  <c r="F5" i="50"/>
  <c r="G5" i="50"/>
  <c r="H5" i="50"/>
  <c r="K5" i="50"/>
  <c r="I5" i="50"/>
  <c r="J5" i="50"/>
  <c r="G4" i="60"/>
  <c r="I4" i="60"/>
  <c r="G4" i="8"/>
  <c r="H4" i="8"/>
  <c r="I4" i="8"/>
  <c r="F4" i="8"/>
  <c r="K24" i="59"/>
  <c r="L24" i="59"/>
  <c r="F24" i="59"/>
  <c r="I24" i="59"/>
  <c r="J24" i="59"/>
  <c r="G24" i="59"/>
  <c r="H24" i="59"/>
  <c r="G4" i="44"/>
  <c r="H4" i="44"/>
  <c r="I4" i="44"/>
  <c r="J4" i="44"/>
  <c r="F4" i="44"/>
  <c r="I4" i="2"/>
  <c r="F4" i="2"/>
  <c r="G4" i="2"/>
  <c r="H4" i="2"/>
  <c r="G4" i="46"/>
  <c r="H4" i="46"/>
  <c r="F4" i="46"/>
  <c r="G5" i="34"/>
  <c r="H5" i="34"/>
  <c r="K5" i="34"/>
  <c r="L5" i="34"/>
  <c r="F5" i="34"/>
  <c r="J5" i="34"/>
  <c r="I5" i="34"/>
  <c r="F7" i="51"/>
  <c r="H7" i="51"/>
  <c r="G7" i="51"/>
  <c r="G24" i="34"/>
  <c r="J24" i="34"/>
  <c r="K24" i="34"/>
  <c r="L24" i="34"/>
  <c r="F24" i="34"/>
  <c r="I24" i="34"/>
  <c r="H24" i="34"/>
  <c r="I4" i="59"/>
  <c r="J4" i="59"/>
  <c r="K4" i="59"/>
  <c r="L4" i="59"/>
  <c r="F4" i="59"/>
  <c r="G4" i="59"/>
  <c r="H4" i="59"/>
  <c r="F4" i="60"/>
  <c r="L4" i="62"/>
  <c r="G4" i="62"/>
  <c r="I4" i="62"/>
  <c r="J4" i="62"/>
  <c r="K4" i="62"/>
  <c r="F4" i="62"/>
  <c r="H4" i="62"/>
  <c r="F14" i="75"/>
  <c r="G14" i="75"/>
  <c r="H15" i="79"/>
  <c r="K28" i="61"/>
  <c r="G15" i="74"/>
  <c r="H14" i="75"/>
  <c r="H33" i="23"/>
  <c r="G15" i="72"/>
  <c r="H49" i="61" s="1"/>
  <c r="G13" i="67"/>
  <c r="L40" i="61" l="1"/>
  <c r="D40" i="61"/>
  <c r="J40" i="61"/>
  <c r="F40" i="61"/>
  <c r="F16" i="69"/>
  <c r="C40" i="61"/>
  <c r="K40" i="61"/>
  <c r="E40" i="61"/>
  <c r="F14" i="67"/>
  <c r="E33" i="61"/>
  <c r="J34" i="23"/>
  <c r="K20" i="61"/>
  <c r="L14" i="65"/>
  <c r="L22" i="61"/>
  <c r="G33" i="61"/>
  <c r="D33" i="61"/>
  <c r="F16" i="72"/>
  <c r="E49" i="61"/>
  <c r="F16" i="71"/>
  <c r="E27" i="61"/>
  <c r="I27" i="61"/>
  <c r="G27" i="61"/>
  <c r="C33" i="61"/>
  <c r="F34" i="23"/>
  <c r="C27" i="61"/>
  <c r="L24" i="61"/>
  <c r="C22" i="61"/>
  <c r="D24" i="61"/>
  <c r="E22" i="61"/>
  <c r="G47" i="57"/>
  <c r="D44" i="61" s="1"/>
  <c r="C20" i="61"/>
  <c r="K47" i="57"/>
  <c r="G20" i="66"/>
  <c r="D49" i="61"/>
  <c r="J47" i="57"/>
  <c r="I47" i="57"/>
  <c r="F44" i="61" s="1"/>
  <c r="F47" i="57"/>
  <c r="H47" i="57"/>
  <c r="E44" i="61" s="1"/>
  <c r="G16" i="72"/>
  <c r="G16" i="69"/>
  <c r="I15" i="79"/>
  <c r="F28" i="61"/>
  <c r="H14" i="65"/>
  <c r="H22" i="61"/>
  <c r="I14" i="65"/>
  <c r="I22" i="61"/>
  <c r="G16" i="71"/>
  <c r="L27" i="61"/>
  <c r="D27" i="61"/>
  <c r="G14" i="67"/>
  <c r="I33" i="61"/>
  <c r="H34" i="23"/>
  <c r="L20" i="61"/>
  <c r="H20" i="61"/>
  <c r="D20" i="61"/>
  <c r="F20" i="66"/>
  <c r="C24" i="61"/>
  <c r="K24" i="61"/>
  <c r="K23" i="61"/>
  <c r="E24" i="61"/>
  <c r="E23" i="61"/>
  <c r="C23" i="61"/>
  <c r="M20" i="66"/>
  <c r="I23" i="61"/>
  <c r="I24" i="61"/>
  <c r="H20" i="66"/>
  <c r="G24" i="61"/>
  <c r="G23" i="61"/>
  <c r="J23" i="61"/>
  <c r="F23" i="61"/>
  <c r="J24" i="61"/>
  <c r="F24" i="61"/>
  <c r="I33" i="23"/>
  <c r="J15" i="79"/>
  <c r="I14" i="75"/>
  <c r="H15" i="72"/>
  <c r="H13" i="67"/>
  <c r="G48" i="57" l="1"/>
  <c r="J44" i="61"/>
  <c r="H48" i="57"/>
  <c r="H16" i="72"/>
  <c r="F49" i="61"/>
  <c r="I16" i="69"/>
  <c r="J13" i="76"/>
  <c r="K14" i="65"/>
  <c r="K22" i="61"/>
  <c r="J14" i="65"/>
  <c r="J22" i="61"/>
  <c r="F22" i="61"/>
  <c r="H14" i="67"/>
  <c r="J33" i="61"/>
  <c r="F33" i="61"/>
  <c r="H16" i="71"/>
  <c r="K27" i="61"/>
  <c r="K15" i="79"/>
  <c r="J28" i="61"/>
  <c r="I34" i="23"/>
  <c r="J20" i="61"/>
  <c r="F20" i="61"/>
  <c r="J15" i="74"/>
  <c r="J14" i="75"/>
  <c r="I15" i="72"/>
  <c r="I13" i="67"/>
  <c r="F48" i="57"/>
  <c r="C44" i="61"/>
  <c r="K20" i="66"/>
  <c r="G44" i="61"/>
  <c r="I48" i="57"/>
  <c r="C16" i="59"/>
  <c r="B16" i="59"/>
  <c r="B15" i="59"/>
  <c r="C14" i="59"/>
  <c r="E14" i="59" s="1"/>
  <c r="B14" i="59"/>
  <c r="C13" i="59"/>
  <c r="E13" i="59" s="1"/>
  <c r="B13" i="59"/>
  <c r="C12" i="59"/>
  <c r="E12" i="59" s="1"/>
  <c r="B12" i="59"/>
  <c r="C11" i="59"/>
  <c r="E11" i="59" s="1"/>
  <c r="K11" i="59" s="1"/>
  <c r="B11" i="59"/>
  <c r="C10" i="59"/>
  <c r="E10" i="59" s="1"/>
  <c r="C9" i="59"/>
  <c r="E9" i="59" s="1"/>
  <c r="K9" i="59" s="1"/>
  <c r="B9" i="59"/>
  <c r="C8" i="59"/>
  <c r="E8" i="59" s="1"/>
  <c r="J8" i="59" s="1"/>
  <c r="B8" i="59"/>
  <c r="C7" i="59"/>
  <c r="E7" i="59" s="1"/>
  <c r="B7" i="59"/>
  <c r="C6" i="59"/>
  <c r="E6" i="59" s="1"/>
  <c r="B6" i="59"/>
  <c r="C5" i="59"/>
  <c r="E5" i="59" s="1"/>
  <c r="B5" i="59"/>
  <c r="C3" i="59"/>
  <c r="E3" i="59" s="1"/>
  <c r="B3" i="59"/>
  <c r="C2" i="59"/>
  <c r="E2" i="59" s="1"/>
  <c r="B2" i="59"/>
  <c r="C9" i="50"/>
  <c r="E9" i="50" s="1"/>
  <c r="C10" i="49"/>
  <c r="E10" i="49" s="1"/>
  <c r="C8" i="48"/>
  <c r="E8" i="48" s="1"/>
  <c r="C7" i="47"/>
  <c r="E7" i="47" s="1"/>
  <c r="H7" i="47" s="1"/>
  <c r="C8" i="46"/>
  <c r="E8" i="46" s="1"/>
  <c r="I8" i="46" s="1"/>
  <c r="C10" i="57"/>
  <c r="E10" i="57" s="1"/>
  <c r="C30" i="59"/>
  <c r="E30" i="59" s="1"/>
  <c r="C8" i="2"/>
  <c r="E8" i="2" s="1"/>
  <c r="J8" i="2" s="1"/>
  <c r="C9" i="44"/>
  <c r="E9" i="44" s="1"/>
  <c r="F9" i="44" s="1"/>
  <c r="G9" i="44" s="1"/>
  <c r="H9" i="44" s="1"/>
  <c r="I9" i="44" s="1"/>
  <c r="J9" i="44" s="1"/>
  <c r="B10" i="44"/>
  <c r="C10" i="44"/>
  <c r="E10" i="44" s="1"/>
  <c r="J10" i="44" s="1"/>
  <c r="C12" i="45"/>
  <c r="E12" i="45" s="1"/>
  <c r="C6" i="42"/>
  <c r="E6" i="42" s="1"/>
  <c r="I6" i="42" s="1"/>
  <c r="C8" i="40"/>
  <c r="E8" i="40" s="1"/>
  <c r="C24" i="60"/>
  <c r="E24" i="60" s="1"/>
  <c r="H24" i="60" s="1"/>
  <c r="C7" i="60"/>
  <c r="E7" i="60" s="1"/>
  <c r="H7" i="60" s="1"/>
  <c r="C9" i="62"/>
  <c r="E9" i="62" s="1"/>
  <c r="C30" i="34"/>
  <c r="E30" i="34" s="1"/>
  <c r="C10" i="34"/>
  <c r="E10" i="34" s="1"/>
  <c r="C7" i="8"/>
  <c r="E7" i="8" s="1"/>
  <c r="J7" i="8" s="1"/>
  <c r="C13" i="23"/>
  <c r="E13" i="23" s="1"/>
  <c r="I13" i="23" s="1"/>
  <c r="C10" i="51"/>
  <c r="E10" i="51" s="1"/>
  <c r="I10" i="51" s="1"/>
  <c r="C13" i="60"/>
  <c r="B13" i="60"/>
  <c r="C12" i="60"/>
  <c r="E12" i="60" s="1"/>
  <c r="H12" i="60" s="1"/>
  <c r="B12" i="60"/>
  <c r="C11" i="60"/>
  <c r="E11" i="60" s="1"/>
  <c r="H11" i="60" s="1"/>
  <c r="B11" i="60"/>
  <c r="E8" i="60"/>
  <c r="H8" i="60" s="1"/>
  <c r="E6" i="60"/>
  <c r="H6" i="60" s="1"/>
  <c r="E5" i="60"/>
  <c r="H5" i="60" s="1"/>
  <c r="E3" i="60"/>
  <c r="H3" i="60" s="1"/>
  <c r="C2" i="60"/>
  <c r="E2" i="60" s="1"/>
  <c r="H2" i="60" s="1"/>
  <c r="B2" i="60"/>
  <c r="E25" i="60"/>
  <c r="H25" i="60" s="1"/>
  <c r="E23" i="60"/>
  <c r="H23" i="60" s="1"/>
  <c r="E22" i="60"/>
  <c r="H22" i="60" s="1"/>
  <c r="C31" i="60"/>
  <c r="B31" i="60"/>
  <c r="C30" i="60"/>
  <c r="E30" i="60" s="1"/>
  <c r="H30" i="60" s="1"/>
  <c r="B30" i="60"/>
  <c r="C27" i="60"/>
  <c r="E27" i="60" s="1"/>
  <c r="H27" i="60" s="1"/>
  <c r="B27" i="60"/>
  <c r="E20" i="60"/>
  <c r="H20" i="60" s="1"/>
  <c r="C19" i="60"/>
  <c r="E19" i="60" s="1"/>
  <c r="H19" i="60" s="1"/>
  <c r="B19" i="60"/>
  <c r="E7" i="62"/>
  <c r="E6" i="62"/>
  <c r="E5" i="62"/>
  <c r="E3" i="62"/>
  <c r="F16" i="62"/>
  <c r="B16" i="62"/>
  <c r="C15" i="62"/>
  <c r="E15" i="62" s="1"/>
  <c r="B15" i="62"/>
  <c r="C14" i="62"/>
  <c r="E14" i="62" s="1"/>
  <c r="L14" i="62" s="1"/>
  <c r="B14" i="62"/>
  <c r="C13" i="62"/>
  <c r="E13" i="62" s="1"/>
  <c r="B13" i="62"/>
  <c r="E12" i="62"/>
  <c r="K12" i="62" s="1"/>
  <c r="B12" i="62"/>
  <c r="C11" i="62"/>
  <c r="E11" i="62" s="1"/>
  <c r="B11" i="62"/>
  <c r="C10" i="62"/>
  <c r="E10" i="62" s="1"/>
  <c r="I10" i="62" s="1"/>
  <c r="B10" i="62"/>
  <c r="E8" i="62"/>
  <c r="B8" i="62"/>
  <c r="C2" i="62"/>
  <c r="E2" i="62" s="1"/>
  <c r="B2" i="62"/>
  <c r="I36" i="34"/>
  <c r="B36" i="34"/>
  <c r="C35" i="34"/>
  <c r="E35" i="34" s="1"/>
  <c r="B35" i="34"/>
  <c r="C34" i="34"/>
  <c r="E34" i="34" s="1"/>
  <c r="L34" i="34" s="1"/>
  <c r="B34" i="34"/>
  <c r="C33" i="34"/>
  <c r="E33" i="34" s="1"/>
  <c r="B33" i="34"/>
  <c r="C32" i="34"/>
  <c r="E32" i="34" s="1"/>
  <c r="K32" i="34" s="1"/>
  <c r="B32" i="34"/>
  <c r="B31" i="34"/>
  <c r="C29" i="34"/>
  <c r="E29" i="34" s="1"/>
  <c r="B29" i="34"/>
  <c r="C28" i="34"/>
  <c r="E28" i="34" s="1"/>
  <c r="I28" i="34" s="1"/>
  <c r="B28" i="34"/>
  <c r="C27" i="34"/>
  <c r="E27" i="34" s="1"/>
  <c r="B27" i="34"/>
  <c r="C26" i="34"/>
  <c r="E26" i="34" s="1"/>
  <c r="B26" i="34"/>
  <c r="C25" i="34"/>
  <c r="E25" i="34" s="1"/>
  <c r="B25" i="34"/>
  <c r="C23" i="34"/>
  <c r="E23" i="34" s="1"/>
  <c r="B23" i="34"/>
  <c r="E22" i="34"/>
  <c r="B22" i="34"/>
  <c r="I31" i="60" l="1"/>
  <c r="H31" i="60"/>
  <c r="I13" i="60"/>
  <c r="H13" i="60"/>
  <c r="H14" i="60" s="1"/>
  <c r="H32" i="60"/>
  <c r="G13" i="23"/>
  <c r="H13" i="23"/>
  <c r="F13" i="23"/>
  <c r="I12" i="45"/>
  <c r="M12" i="45"/>
  <c r="F12" i="45"/>
  <c r="G12" i="45"/>
  <c r="H12" i="45"/>
  <c r="J12" i="45"/>
  <c r="K12" i="45"/>
  <c r="L12" i="45"/>
  <c r="J10" i="57"/>
  <c r="K10" i="57"/>
  <c r="H10" i="57"/>
  <c r="F10" i="57"/>
  <c r="G10" i="57"/>
  <c r="I10" i="57"/>
  <c r="L10" i="57"/>
  <c r="G24" i="60"/>
  <c r="I24" i="60"/>
  <c r="F24" i="60"/>
  <c r="G8" i="48"/>
  <c r="H8" i="48"/>
  <c r="I8" i="48"/>
  <c r="L8" i="48"/>
  <c r="F8" i="48"/>
  <c r="K8" i="48"/>
  <c r="J8" i="48"/>
  <c r="H7" i="59"/>
  <c r="L7" i="59"/>
  <c r="J7" i="59"/>
  <c r="I33" i="34"/>
  <c r="H33" i="34"/>
  <c r="H26" i="34"/>
  <c r="K26" i="34"/>
  <c r="L26" i="34"/>
  <c r="G26" i="34"/>
  <c r="I26" i="34"/>
  <c r="J26" i="34"/>
  <c r="G8" i="40"/>
  <c r="H8" i="40"/>
  <c r="I8" i="40"/>
  <c r="F8" i="40"/>
  <c r="J8" i="40"/>
  <c r="K8" i="40"/>
  <c r="K10" i="49"/>
  <c r="L10" i="49"/>
  <c r="M10" i="49"/>
  <c r="N10" i="49"/>
  <c r="F10" i="49"/>
  <c r="G10" i="49"/>
  <c r="H10" i="49"/>
  <c r="I10" i="49"/>
  <c r="J10" i="49"/>
  <c r="K14" i="59"/>
  <c r="F14" i="59"/>
  <c r="I22" i="60"/>
  <c r="G22" i="60"/>
  <c r="G6" i="42"/>
  <c r="K6" i="42"/>
  <c r="F6" i="42"/>
  <c r="J6" i="42"/>
  <c r="H6" i="42"/>
  <c r="I9" i="50"/>
  <c r="J9" i="50"/>
  <c r="K9" i="50"/>
  <c r="L9" i="50"/>
  <c r="F9" i="50"/>
  <c r="G9" i="50"/>
  <c r="H9" i="50"/>
  <c r="L25" i="34"/>
  <c r="G25" i="34"/>
  <c r="H25" i="34"/>
  <c r="J25" i="34"/>
  <c r="I25" i="34"/>
  <c r="K25" i="34"/>
  <c r="G25" i="60"/>
  <c r="I25" i="60"/>
  <c r="G2" i="59"/>
  <c r="H2" i="59"/>
  <c r="K2" i="59"/>
  <c r="I2" i="59"/>
  <c r="L2" i="59"/>
  <c r="J2" i="59"/>
  <c r="F2" i="59"/>
  <c r="I23" i="60"/>
  <c r="G23" i="60"/>
  <c r="G35" i="34"/>
  <c r="H35" i="34"/>
  <c r="K35" i="34"/>
  <c r="L35" i="34"/>
  <c r="F35" i="34"/>
  <c r="J35" i="34"/>
  <c r="I35" i="34"/>
  <c r="F10" i="51"/>
  <c r="G10" i="51"/>
  <c r="H10" i="51"/>
  <c r="G10" i="59"/>
  <c r="H10" i="59"/>
  <c r="J10" i="59"/>
  <c r="K10" i="59"/>
  <c r="I10" i="59"/>
  <c r="F10" i="59"/>
  <c r="L10" i="59"/>
  <c r="F2" i="60"/>
  <c r="G2" i="60"/>
  <c r="I2" i="60"/>
  <c r="G3" i="60"/>
  <c r="I3" i="60"/>
  <c r="K27" i="34"/>
  <c r="J27" i="34"/>
  <c r="G19" i="60"/>
  <c r="I19" i="60"/>
  <c r="F19" i="60"/>
  <c r="L3" i="59"/>
  <c r="G3" i="59"/>
  <c r="I3" i="59"/>
  <c r="K3" i="59"/>
  <c r="J3" i="59"/>
  <c r="F3" i="59"/>
  <c r="H3" i="59"/>
  <c r="L10" i="34"/>
  <c r="F10" i="34"/>
  <c r="G10" i="34"/>
  <c r="H10" i="34"/>
  <c r="I10" i="34"/>
  <c r="J10" i="34"/>
  <c r="K10" i="34"/>
  <c r="H30" i="59"/>
  <c r="I30" i="59"/>
  <c r="L30" i="59"/>
  <c r="J30" i="59"/>
  <c r="F30" i="59"/>
  <c r="K30" i="59"/>
  <c r="G30" i="59"/>
  <c r="H5" i="59"/>
  <c r="L5" i="59"/>
  <c r="J5" i="59"/>
  <c r="H29" i="34"/>
  <c r="I29" i="34"/>
  <c r="G20" i="60"/>
  <c r="I20" i="60"/>
  <c r="F20" i="60"/>
  <c r="H7" i="8"/>
  <c r="I7" i="8"/>
  <c r="F7" i="8"/>
  <c r="G7" i="8"/>
  <c r="J23" i="34"/>
  <c r="K23" i="34"/>
  <c r="L23" i="34"/>
  <c r="F23" i="34"/>
  <c r="G23" i="34"/>
  <c r="H23" i="34"/>
  <c r="I23" i="34"/>
  <c r="L30" i="34"/>
  <c r="I30" i="34"/>
  <c r="J30" i="34"/>
  <c r="K30" i="34"/>
  <c r="F30" i="34"/>
  <c r="G30" i="34"/>
  <c r="H30" i="34"/>
  <c r="F12" i="59"/>
  <c r="I12" i="59"/>
  <c r="G12" i="59"/>
  <c r="K12" i="59"/>
  <c r="H12" i="59"/>
  <c r="J12" i="59"/>
  <c r="L12" i="59"/>
  <c r="H22" i="34"/>
  <c r="I22" i="34"/>
  <c r="J22" i="34"/>
  <c r="K22" i="34"/>
  <c r="G22" i="34"/>
  <c r="L22" i="34"/>
  <c r="F22" i="34"/>
  <c r="G8" i="2"/>
  <c r="F8" i="2"/>
  <c r="H8" i="2"/>
  <c r="I8" i="2"/>
  <c r="G8" i="46"/>
  <c r="H8" i="46"/>
  <c r="F8" i="46"/>
  <c r="H6" i="59"/>
  <c r="I6" i="59"/>
  <c r="K6" i="59"/>
  <c r="L6" i="59"/>
  <c r="J6" i="59"/>
  <c r="G6" i="59"/>
  <c r="F30" i="60"/>
  <c r="G30" i="60"/>
  <c r="I30" i="60"/>
  <c r="G7" i="47"/>
  <c r="I7" i="47"/>
  <c r="L7" i="47"/>
  <c r="F7" i="47"/>
  <c r="J7" i="47"/>
  <c r="K7" i="47"/>
  <c r="F13" i="59"/>
  <c r="K13" i="59"/>
  <c r="I6" i="60"/>
  <c r="G6" i="60"/>
  <c r="I8" i="60"/>
  <c r="G8" i="60"/>
  <c r="G7" i="60"/>
  <c r="I7" i="60"/>
  <c r="F7" i="60"/>
  <c r="G12" i="60"/>
  <c r="I12" i="60"/>
  <c r="F12" i="60"/>
  <c r="F3" i="60"/>
  <c r="I5" i="60"/>
  <c r="G5" i="60"/>
  <c r="G5" i="62"/>
  <c r="J5" i="62"/>
  <c r="L5" i="62"/>
  <c r="K5" i="62"/>
  <c r="H5" i="62"/>
  <c r="I5" i="62"/>
  <c r="K6" i="62"/>
  <c r="L6" i="62"/>
  <c r="H6" i="62"/>
  <c r="G6" i="62"/>
  <c r="I6" i="62"/>
  <c r="J6" i="62"/>
  <c r="I11" i="62"/>
  <c r="H11" i="62"/>
  <c r="G7" i="62"/>
  <c r="H7" i="62"/>
  <c r="I7" i="62"/>
  <c r="J7" i="62"/>
  <c r="K7" i="62"/>
  <c r="L7" i="62"/>
  <c r="I13" i="62"/>
  <c r="H13" i="62"/>
  <c r="I2" i="62"/>
  <c r="K2" i="62"/>
  <c r="L2" i="62"/>
  <c r="G2" i="62"/>
  <c r="H2" i="62"/>
  <c r="J2" i="62"/>
  <c r="F2" i="62"/>
  <c r="K8" i="62"/>
  <c r="J8" i="62"/>
  <c r="L15" i="62"/>
  <c r="H15" i="62"/>
  <c r="I15" i="62"/>
  <c r="K15" i="62"/>
  <c r="F15" i="62"/>
  <c r="J15" i="62"/>
  <c r="G15" i="62"/>
  <c r="I9" i="62"/>
  <c r="L9" i="62"/>
  <c r="G9" i="62"/>
  <c r="J9" i="62"/>
  <c r="F9" i="62"/>
  <c r="H9" i="62"/>
  <c r="K9" i="62"/>
  <c r="K3" i="62"/>
  <c r="I3" i="62"/>
  <c r="L3" i="62"/>
  <c r="G3" i="62"/>
  <c r="H3" i="62"/>
  <c r="J3" i="62"/>
  <c r="F3" i="62"/>
  <c r="I16" i="72"/>
  <c r="G49" i="61"/>
  <c r="J16" i="69"/>
  <c r="I14" i="67"/>
  <c r="H33" i="61"/>
  <c r="I16" i="71"/>
  <c r="F27" i="61"/>
  <c r="K15" i="74"/>
  <c r="L15" i="74"/>
  <c r="L15" i="72"/>
  <c r="J15" i="72"/>
  <c r="J13" i="67"/>
  <c r="K13" i="67"/>
  <c r="N20" i="66"/>
  <c r="L20" i="66"/>
  <c r="G16" i="59"/>
  <c r="F16" i="59"/>
  <c r="H44" i="61"/>
  <c r="J48" i="57"/>
  <c r="H16" i="59"/>
  <c r="I16" i="59"/>
  <c r="K16" i="59"/>
  <c r="L16" i="59"/>
  <c r="J16" i="59"/>
  <c r="E16" i="59"/>
  <c r="F13" i="60"/>
  <c r="G13" i="60"/>
  <c r="F31" i="60"/>
  <c r="G31" i="60"/>
  <c r="J36" i="34"/>
  <c r="K36" i="34"/>
  <c r="L36" i="34"/>
  <c r="J16" i="62"/>
  <c r="K16" i="62"/>
  <c r="I16" i="62"/>
  <c r="L16" i="62"/>
  <c r="G16" i="62"/>
  <c r="H16" i="62"/>
  <c r="F36" i="34"/>
  <c r="H36" i="34"/>
  <c r="G36" i="34"/>
  <c r="B17" i="57"/>
  <c r="C17" i="57"/>
  <c r="E17" i="57" s="1"/>
  <c r="K17" i="57" s="1"/>
  <c r="E36" i="59"/>
  <c r="C38" i="59"/>
  <c r="F38" i="59" s="1"/>
  <c r="B38" i="59"/>
  <c r="B37" i="59"/>
  <c r="C35" i="59"/>
  <c r="E35" i="59" s="1"/>
  <c r="B35" i="59"/>
  <c r="C33" i="59"/>
  <c r="E33" i="59" s="1"/>
  <c r="B33" i="59"/>
  <c r="C32" i="59"/>
  <c r="E32" i="59" s="1"/>
  <c r="B32" i="59"/>
  <c r="C31" i="59"/>
  <c r="E31" i="59" s="1"/>
  <c r="L31" i="59" s="1"/>
  <c r="B31" i="59"/>
  <c r="C29" i="59"/>
  <c r="E29" i="59" s="1"/>
  <c r="L29" i="59" s="1"/>
  <c r="B29" i="59"/>
  <c r="C28" i="59"/>
  <c r="E28" i="59" s="1"/>
  <c r="J28" i="59" s="1"/>
  <c r="B28" i="59"/>
  <c r="C27" i="59"/>
  <c r="E27" i="59" s="1"/>
  <c r="B27" i="59"/>
  <c r="C26" i="59"/>
  <c r="E26" i="59" s="1"/>
  <c r="B26" i="59"/>
  <c r="C25" i="59"/>
  <c r="E25" i="59" s="1"/>
  <c r="B25" i="59"/>
  <c r="C23" i="59"/>
  <c r="E23" i="59" s="1"/>
  <c r="B23" i="59"/>
  <c r="C22" i="59"/>
  <c r="E22" i="59" s="1"/>
  <c r="B22" i="59"/>
  <c r="E12" i="57"/>
  <c r="C11" i="57"/>
  <c r="E11" i="57" s="1"/>
  <c r="L11" i="57" s="1"/>
  <c r="B11" i="57"/>
  <c r="C7" i="57"/>
  <c r="E7" i="57" s="1"/>
  <c r="B7" i="57"/>
  <c r="C6" i="57"/>
  <c r="E6" i="57" s="1"/>
  <c r="B6" i="57"/>
  <c r="C5" i="57"/>
  <c r="E5" i="57" s="1"/>
  <c r="B5" i="57"/>
  <c r="E3" i="57"/>
  <c r="C19" i="57"/>
  <c r="E19" i="57" s="1"/>
  <c r="B19" i="57"/>
  <c r="C18" i="57"/>
  <c r="E18" i="57" s="1"/>
  <c r="B18" i="57"/>
  <c r="C20" i="57"/>
  <c r="J20" i="57" s="1"/>
  <c r="B20" i="57"/>
  <c r="C16" i="57"/>
  <c r="E16" i="57" s="1"/>
  <c r="B16" i="57"/>
  <c r="C9" i="57"/>
  <c r="E9" i="57" s="1"/>
  <c r="K9" i="57" s="1"/>
  <c r="B9" i="57"/>
  <c r="C2" i="57"/>
  <c r="E2" i="57" s="1"/>
  <c r="B2" i="57"/>
  <c r="H15" i="60" l="1"/>
  <c r="H6" i="61"/>
  <c r="H33" i="60"/>
  <c r="H7" i="61"/>
  <c r="J16" i="57"/>
  <c r="K16" i="57"/>
  <c r="L16" i="57"/>
  <c r="F16" i="57"/>
  <c r="H16" i="57"/>
  <c r="I16" i="57"/>
  <c r="G16" i="57"/>
  <c r="H7" i="57"/>
  <c r="L7" i="57"/>
  <c r="J7" i="57"/>
  <c r="F18" i="57"/>
  <c r="K18" i="57"/>
  <c r="L5" i="57"/>
  <c r="J5" i="57"/>
  <c r="H5" i="57"/>
  <c r="G3" i="57"/>
  <c r="H3" i="57"/>
  <c r="F3" i="57"/>
  <c r="K3" i="57"/>
  <c r="L3" i="57"/>
  <c r="J3" i="57"/>
  <c r="I3" i="57"/>
  <c r="F32" i="60"/>
  <c r="K6" i="57"/>
  <c r="L6" i="57"/>
  <c r="H6" i="57"/>
  <c r="I6" i="57"/>
  <c r="J6" i="57"/>
  <c r="G6" i="57"/>
  <c r="I20" i="57"/>
  <c r="H20" i="57"/>
  <c r="L20" i="57"/>
  <c r="K20" i="57"/>
  <c r="G20" i="57"/>
  <c r="F20" i="57"/>
  <c r="F19" i="57"/>
  <c r="K19" i="57"/>
  <c r="G2" i="57"/>
  <c r="K2" i="57"/>
  <c r="L2" i="57"/>
  <c r="F2" i="57"/>
  <c r="J2" i="57"/>
  <c r="H2" i="57"/>
  <c r="I2" i="57"/>
  <c r="L17" i="59"/>
  <c r="G14" i="60"/>
  <c r="F14" i="60"/>
  <c r="L27" i="59"/>
  <c r="J27" i="59"/>
  <c r="H27" i="59"/>
  <c r="K17" i="62"/>
  <c r="H23" i="59"/>
  <c r="I23" i="59"/>
  <c r="G23" i="59"/>
  <c r="K23" i="59"/>
  <c r="F23" i="59"/>
  <c r="J23" i="59"/>
  <c r="L23" i="59"/>
  <c r="K37" i="34"/>
  <c r="J37" i="34"/>
  <c r="H32" i="59"/>
  <c r="K32" i="59"/>
  <c r="G32" i="59"/>
  <c r="L32" i="59"/>
  <c r="I32" i="59"/>
  <c r="J32" i="59"/>
  <c r="F32" i="59"/>
  <c r="K33" i="59"/>
  <c r="F33" i="59"/>
  <c r="F17" i="59"/>
  <c r="I26" i="59"/>
  <c r="J26" i="59"/>
  <c r="K26" i="59"/>
  <c r="L26" i="59"/>
  <c r="G26" i="59"/>
  <c r="H26" i="59"/>
  <c r="I17" i="59"/>
  <c r="L25" i="59"/>
  <c r="J25" i="59"/>
  <c r="H25" i="59"/>
  <c r="K35" i="59"/>
  <c r="F35" i="59"/>
  <c r="K17" i="59"/>
  <c r="H17" i="59"/>
  <c r="L37" i="34"/>
  <c r="G17" i="59"/>
  <c r="G18" i="59" s="1"/>
  <c r="F37" i="34"/>
  <c r="G15" i="61" s="1"/>
  <c r="I22" i="59"/>
  <c r="J22" i="59"/>
  <c r="F22" i="59"/>
  <c r="K22" i="59"/>
  <c r="G22" i="59"/>
  <c r="L22" i="59"/>
  <c r="H22" i="59"/>
  <c r="F36" i="59"/>
  <c r="K36" i="59"/>
  <c r="G37" i="34"/>
  <c r="L17" i="62"/>
  <c r="I17" i="62"/>
  <c r="F17" i="62"/>
  <c r="C17" i="61" s="1"/>
  <c r="J17" i="62"/>
  <c r="H17" i="62"/>
  <c r="G17" i="62"/>
  <c r="K14" i="75"/>
  <c r="J16" i="72"/>
  <c r="I49" i="61"/>
  <c r="L16" i="72"/>
  <c r="K16" i="69"/>
  <c r="J14" i="67"/>
  <c r="K33" i="61"/>
  <c r="J16" i="71"/>
  <c r="H27" i="61"/>
  <c r="K16" i="71"/>
  <c r="J27" i="61"/>
  <c r="K14" i="67"/>
  <c r="L33" i="61"/>
  <c r="K48" i="57"/>
  <c r="H38" i="59"/>
  <c r="K38" i="59"/>
  <c r="J38" i="59"/>
  <c r="I14" i="60"/>
  <c r="G32" i="60"/>
  <c r="I38" i="59"/>
  <c r="L38" i="59"/>
  <c r="E38" i="59"/>
  <c r="G38" i="59"/>
  <c r="F33" i="60" l="1"/>
  <c r="K7" i="61"/>
  <c r="I7" i="61"/>
  <c r="G7" i="61"/>
  <c r="E7" i="61"/>
  <c r="C7" i="61"/>
  <c r="G33" i="60"/>
  <c r="D7" i="61"/>
  <c r="L7" i="61"/>
  <c r="J6" i="61"/>
  <c r="F6" i="61"/>
  <c r="F15" i="60"/>
  <c r="K6" i="61"/>
  <c r="I6" i="61"/>
  <c r="G6" i="61"/>
  <c r="E6" i="61"/>
  <c r="C6" i="61"/>
  <c r="D6" i="61"/>
  <c r="L6" i="61"/>
  <c r="H21" i="57"/>
  <c r="J21" i="57"/>
  <c r="F21" i="57"/>
  <c r="F22" i="57" s="1"/>
  <c r="K21" i="57"/>
  <c r="I21" i="57"/>
  <c r="G21" i="57"/>
  <c r="C18" i="61"/>
  <c r="K18" i="61"/>
  <c r="K17" i="61"/>
  <c r="F18" i="62"/>
  <c r="G18" i="61"/>
  <c r="I16" i="61"/>
  <c r="F39" i="59"/>
  <c r="E18" i="61"/>
  <c r="E17" i="61"/>
  <c r="G17" i="61"/>
  <c r="I18" i="61"/>
  <c r="I17" i="61"/>
  <c r="J39" i="59"/>
  <c r="G16" i="61"/>
  <c r="I15" i="61"/>
  <c r="I39" i="59"/>
  <c r="E15" i="61"/>
  <c r="C15" i="61"/>
  <c r="K15" i="61"/>
  <c r="C16" i="61"/>
  <c r="F38" i="34"/>
  <c r="K16" i="61"/>
  <c r="H39" i="59"/>
  <c r="E16" i="61"/>
  <c r="L39" i="59"/>
  <c r="G39" i="59"/>
  <c r="F52" i="61"/>
  <c r="G38" i="34"/>
  <c r="D15" i="61"/>
  <c r="D16" i="61"/>
  <c r="D52" i="61"/>
  <c r="F18" i="59"/>
  <c r="C52" i="61"/>
  <c r="H18" i="59"/>
  <c r="E52" i="61"/>
  <c r="G18" i="62"/>
  <c r="D18" i="61"/>
  <c r="D17" i="61"/>
  <c r="G15" i="60"/>
  <c r="I15" i="60"/>
  <c r="I32" i="60"/>
  <c r="F7" i="61" l="1"/>
  <c r="J7" i="61"/>
  <c r="I52" i="61"/>
  <c r="C43" i="61"/>
  <c r="H40" i="59"/>
  <c r="E42" i="61"/>
  <c r="G22" i="57"/>
  <c r="J43" i="61"/>
  <c r="D43" i="61"/>
  <c r="F40" i="59"/>
  <c r="C42" i="61"/>
  <c r="D42" i="61"/>
  <c r="J42" i="61"/>
  <c r="I40" i="59"/>
  <c r="F42" i="61"/>
  <c r="E43" i="61"/>
  <c r="I33" i="60"/>
  <c r="G40" i="59"/>
  <c r="I18" i="59"/>
  <c r="L18" i="59" l="1"/>
  <c r="L40" i="59"/>
  <c r="I42" i="61"/>
  <c r="J40" i="59"/>
  <c r="G42" i="61"/>
  <c r="H22" i="57"/>
  <c r="H17" i="61"/>
  <c r="J38" i="34" l="1"/>
  <c r="H15" i="61"/>
  <c r="I22" i="57"/>
  <c r="F43" i="61"/>
  <c r="G43" i="61"/>
  <c r="J18" i="62"/>
  <c r="C10" i="50"/>
  <c r="B10" i="50"/>
  <c r="B12" i="49"/>
  <c r="K38" i="34" l="1"/>
  <c r="H16" i="61"/>
  <c r="L38" i="34"/>
  <c r="L15" i="61"/>
  <c r="L16" i="61"/>
  <c r="H43" i="61"/>
  <c r="J22" i="57"/>
  <c r="L18" i="62"/>
  <c r="L18" i="61"/>
  <c r="L17" i="61"/>
  <c r="K18" i="62"/>
  <c r="H18" i="61"/>
  <c r="B7" i="40"/>
  <c r="C7" i="40"/>
  <c r="E7" i="40" s="1"/>
  <c r="J7" i="40" l="1"/>
  <c r="K7" i="40"/>
  <c r="I7" i="40"/>
  <c r="G7" i="40"/>
  <c r="K22" i="57"/>
  <c r="C11" i="51"/>
  <c r="E11" i="51" s="1"/>
  <c r="H11" i="51" s="1"/>
  <c r="B11" i="51"/>
  <c r="C9" i="51"/>
  <c r="B9" i="51"/>
  <c r="B6" i="51"/>
  <c r="C6" i="51"/>
  <c r="C5" i="51"/>
  <c r="B5" i="51"/>
  <c r="C4" i="51"/>
  <c r="B4" i="51"/>
  <c r="C3" i="51"/>
  <c r="B3" i="51"/>
  <c r="C13" i="51" l="1"/>
  <c r="B13" i="51"/>
  <c r="C12" i="51"/>
  <c r="E12" i="51" s="1"/>
  <c r="I12" i="51" s="1"/>
  <c r="B12" i="51"/>
  <c r="E9" i="51"/>
  <c r="H9" i="51" s="1"/>
  <c r="C8" i="51"/>
  <c r="E8" i="51" s="1"/>
  <c r="H8" i="51" s="1"/>
  <c r="B8" i="51"/>
  <c r="E6" i="51"/>
  <c r="E5" i="51"/>
  <c r="I5" i="51" s="1"/>
  <c r="E4" i="51"/>
  <c r="I4" i="51" s="1"/>
  <c r="E3" i="51"/>
  <c r="I3" i="51" s="1"/>
  <c r="C2" i="51"/>
  <c r="E2" i="51" s="1"/>
  <c r="I2" i="51" s="1"/>
  <c r="B2" i="51"/>
  <c r="C8" i="50"/>
  <c r="E8" i="50" s="1"/>
  <c r="L8" i="50" s="1"/>
  <c r="B8" i="50"/>
  <c r="E10" i="50"/>
  <c r="L10" i="50" s="1"/>
  <c r="C7" i="50"/>
  <c r="E7" i="50" s="1"/>
  <c r="B7" i="50"/>
  <c r="C6" i="50"/>
  <c r="E6" i="50" s="1"/>
  <c r="B6" i="50"/>
  <c r="C4" i="50"/>
  <c r="E4" i="50" s="1"/>
  <c r="C3" i="50"/>
  <c r="E3" i="50" s="1"/>
  <c r="B3" i="50"/>
  <c r="C13" i="50"/>
  <c r="B13" i="50"/>
  <c r="C12" i="50"/>
  <c r="E12" i="50" s="1"/>
  <c r="B12" i="50"/>
  <c r="C11" i="50"/>
  <c r="E11" i="50" s="1"/>
  <c r="J11" i="50" s="1"/>
  <c r="B11" i="50"/>
  <c r="C2" i="50"/>
  <c r="E2" i="50" s="1"/>
  <c r="B2" i="50"/>
  <c r="E12" i="49"/>
  <c r="M12" i="49" s="1"/>
  <c r="E13" i="49"/>
  <c r="C7" i="49"/>
  <c r="E7" i="49" s="1"/>
  <c r="B7" i="49"/>
  <c r="C6" i="49"/>
  <c r="E6" i="49" s="1"/>
  <c r="B6" i="49"/>
  <c r="C5" i="49"/>
  <c r="E5" i="49" s="1"/>
  <c r="B5" i="49"/>
  <c r="C3" i="49"/>
  <c r="E3" i="49" s="1"/>
  <c r="B3" i="49"/>
  <c r="C16" i="49"/>
  <c r="B16" i="49"/>
  <c r="C15" i="49"/>
  <c r="E15" i="49" s="1"/>
  <c r="B15" i="49"/>
  <c r="C14" i="49"/>
  <c r="E14" i="49" s="1"/>
  <c r="B14" i="49"/>
  <c r="B13" i="49"/>
  <c r="C11" i="49"/>
  <c r="E11" i="49" s="1"/>
  <c r="K11" i="49" s="1"/>
  <c r="B11" i="49"/>
  <c r="C9" i="49"/>
  <c r="E9" i="49" s="1"/>
  <c r="N9" i="49" s="1"/>
  <c r="B9" i="49"/>
  <c r="C8" i="49"/>
  <c r="E8" i="49" s="1"/>
  <c r="N8" i="49" s="1"/>
  <c r="B8" i="49"/>
  <c r="C2" i="49"/>
  <c r="E2" i="49" s="1"/>
  <c r="B2" i="49"/>
  <c r="C10" i="48"/>
  <c r="E10" i="48" s="1"/>
  <c r="B10" i="48"/>
  <c r="C6" i="48"/>
  <c r="E6" i="48" s="1"/>
  <c r="B6" i="48"/>
  <c r="C5" i="48"/>
  <c r="E5" i="48" s="1"/>
  <c r="H5" i="48" s="1"/>
  <c r="B5" i="48"/>
  <c r="C3" i="48"/>
  <c r="E3" i="48" s="1"/>
  <c r="B3" i="48"/>
  <c r="C13" i="48"/>
  <c r="L13" i="48" s="1"/>
  <c r="B13" i="48"/>
  <c r="C12" i="48"/>
  <c r="E12" i="48" s="1"/>
  <c r="B12" i="48"/>
  <c r="C11" i="48"/>
  <c r="E11" i="48" s="1"/>
  <c r="B11" i="48"/>
  <c r="C9" i="48"/>
  <c r="E9" i="48" s="1"/>
  <c r="H9" i="48" s="1"/>
  <c r="B9" i="48"/>
  <c r="E7" i="48"/>
  <c r="L7" i="48" s="1"/>
  <c r="B7" i="48"/>
  <c r="C2" i="48"/>
  <c r="E2" i="48" s="1"/>
  <c r="B2" i="48"/>
  <c r="C8" i="47"/>
  <c r="E8" i="47" s="1"/>
  <c r="G8" i="47" s="1"/>
  <c r="B8" i="47"/>
  <c r="C10" i="47"/>
  <c r="E10" i="47" s="1"/>
  <c r="J10" i="47" s="1"/>
  <c r="B10" i="47"/>
  <c r="C9" i="47"/>
  <c r="E9" i="47" s="1"/>
  <c r="K9" i="47" s="1"/>
  <c r="B9" i="47"/>
  <c r="C6" i="47"/>
  <c r="E6" i="47" s="1"/>
  <c r="J6" i="47" s="1"/>
  <c r="C5" i="47"/>
  <c r="E5" i="47" s="1"/>
  <c r="I5" i="47" s="1"/>
  <c r="C3" i="47"/>
  <c r="E3" i="47" s="1"/>
  <c r="H3" i="47" s="1"/>
  <c r="B6" i="47"/>
  <c r="B5" i="47"/>
  <c r="B3" i="47"/>
  <c r="C2" i="47"/>
  <c r="E2" i="47" s="1"/>
  <c r="H2" i="47" s="1"/>
  <c r="B2" i="47"/>
  <c r="C12" i="31"/>
  <c r="B12" i="31"/>
  <c r="C12" i="47"/>
  <c r="B12" i="47"/>
  <c r="C11" i="47"/>
  <c r="E11" i="47" s="1"/>
  <c r="H11" i="47" s="1"/>
  <c r="B11" i="47"/>
  <c r="C11" i="46"/>
  <c r="E11" i="46" s="1"/>
  <c r="H11" i="46" s="1"/>
  <c r="B11" i="46"/>
  <c r="B10" i="46"/>
  <c r="C10" i="46"/>
  <c r="E10" i="46" s="1"/>
  <c r="C7" i="46"/>
  <c r="E7" i="46" s="1"/>
  <c r="I7" i="46" s="1"/>
  <c r="B7" i="46"/>
  <c r="C6" i="46"/>
  <c r="E6" i="46" s="1"/>
  <c r="B6" i="46"/>
  <c r="C5" i="46"/>
  <c r="E5" i="46" s="1"/>
  <c r="B5" i="46"/>
  <c r="C3" i="46"/>
  <c r="E3" i="46" s="1"/>
  <c r="I3" i="46" s="1"/>
  <c r="B3" i="46"/>
  <c r="C14" i="46"/>
  <c r="B14" i="46"/>
  <c r="C13" i="46"/>
  <c r="E13" i="46" s="1"/>
  <c r="I13" i="46" s="1"/>
  <c r="B13" i="46"/>
  <c r="C12" i="46"/>
  <c r="E12" i="46" s="1"/>
  <c r="H12" i="46" s="1"/>
  <c r="B12" i="46"/>
  <c r="C9" i="46"/>
  <c r="E9" i="46" s="1"/>
  <c r="B9" i="46"/>
  <c r="C2" i="46"/>
  <c r="E2" i="46" s="1"/>
  <c r="I2" i="46" s="1"/>
  <c r="B2" i="46"/>
  <c r="C15" i="45"/>
  <c r="E15" i="45" s="1"/>
  <c r="B15" i="45"/>
  <c r="C13" i="45"/>
  <c r="E13" i="45" s="1"/>
  <c r="B13" i="45"/>
  <c r="C8" i="45"/>
  <c r="E8" i="45" s="1"/>
  <c r="B8" i="45"/>
  <c r="C7" i="45"/>
  <c r="E7" i="45" s="1"/>
  <c r="B7" i="45"/>
  <c r="C6" i="45"/>
  <c r="E6" i="45" s="1"/>
  <c r="B6" i="45"/>
  <c r="C4" i="45"/>
  <c r="E4" i="45" s="1"/>
  <c r="B4" i="45"/>
  <c r="C17" i="45"/>
  <c r="I17" i="45" s="1"/>
  <c r="B17" i="45"/>
  <c r="C16" i="45"/>
  <c r="E16" i="45" s="1"/>
  <c r="B16" i="45"/>
  <c r="C14" i="45"/>
  <c r="E14" i="45" s="1"/>
  <c r="B14" i="45"/>
  <c r="C11" i="45"/>
  <c r="E11" i="45" s="1"/>
  <c r="K11" i="45" s="1"/>
  <c r="B11" i="45"/>
  <c r="C10" i="45"/>
  <c r="E10" i="45" s="1"/>
  <c r="B10" i="45"/>
  <c r="C9" i="45"/>
  <c r="E9" i="45" s="1"/>
  <c r="K9" i="45" s="1"/>
  <c r="B9" i="45"/>
  <c r="C3" i="45"/>
  <c r="E3" i="45" s="1"/>
  <c r="B3" i="45"/>
  <c r="H6" i="46" l="1"/>
  <c r="G6" i="46"/>
  <c r="K12" i="47"/>
  <c r="H12" i="47"/>
  <c r="H13" i="47" s="1"/>
  <c r="I5" i="46"/>
  <c r="F14" i="46"/>
  <c r="I14" i="46"/>
  <c r="I15" i="46" s="1"/>
  <c r="H14" i="46"/>
  <c r="I13" i="51"/>
  <c r="I14" i="51" s="1"/>
  <c r="K10" i="45"/>
  <c r="J10" i="45"/>
  <c r="L6" i="45"/>
  <c r="K6" i="45"/>
  <c r="M6" i="45"/>
  <c r="F6" i="45"/>
  <c r="I6" i="45"/>
  <c r="J6" i="45"/>
  <c r="G6" i="45"/>
  <c r="H6" i="45"/>
  <c r="H4" i="45"/>
  <c r="L4" i="45"/>
  <c r="M4" i="45"/>
  <c r="G4" i="45"/>
  <c r="I4" i="45"/>
  <c r="J4" i="45"/>
  <c r="K4" i="45"/>
  <c r="F4" i="45"/>
  <c r="M14" i="45"/>
  <c r="I14" i="45"/>
  <c r="L14" i="45"/>
  <c r="M7" i="45"/>
  <c r="L7" i="45"/>
  <c r="I7" i="45"/>
  <c r="K8" i="45"/>
  <c r="J8" i="45"/>
  <c r="H8" i="45"/>
  <c r="G8" i="45"/>
  <c r="L8" i="45"/>
  <c r="M8" i="45"/>
  <c r="L3" i="45"/>
  <c r="I3" i="45"/>
  <c r="J3" i="45"/>
  <c r="K3" i="45"/>
  <c r="M3" i="45"/>
  <c r="F3" i="45"/>
  <c r="G3" i="45"/>
  <c r="H3" i="45"/>
  <c r="J13" i="45"/>
  <c r="K13" i="45"/>
  <c r="M16" i="45"/>
  <c r="G16" i="45"/>
  <c r="H16" i="45"/>
  <c r="I16" i="45"/>
  <c r="J16" i="45"/>
  <c r="K16" i="45"/>
  <c r="L16" i="45"/>
  <c r="F16" i="45"/>
  <c r="F2" i="51"/>
  <c r="G2" i="51"/>
  <c r="H2" i="51"/>
  <c r="I11" i="48"/>
  <c r="L11" i="48"/>
  <c r="I13" i="49"/>
  <c r="N13" i="49"/>
  <c r="K13" i="49"/>
  <c r="H3" i="51"/>
  <c r="F3" i="51"/>
  <c r="G3" i="51"/>
  <c r="G5" i="46"/>
  <c r="F5" i="46"/>
  <c r="H5" i="46"/>
  <c r="I15" i="49"/>
  <c r="J15" i="49"/>
  <c r="K15" i="49"/>
  <c r="L15" i="49"/>
  <c r="N15" i="49"/>
  <c r="F15" i="49"/>
  <c r="G15" i="49"/>
  <c r="H15" i="49"/>
  <c r="M15" i="49"/>
  <c r="G3" i="50"/>
  <c r="I3" i="50"/>
  <c r="J3" i="50"/>
  <c r="K3" i="50"/>
  <c r="L3" i="50"/>
  <c r="H3" i="50"/>
  <c r="F3" i="50"/>
  <c r="G4" i="51"/>
  <c r="H4" i="51"/>
  <c r="F4" i="51"/>
  <c r="H9" i="46"/>
  <c r="G9" i="46"/>
  <c r="G12" i="48"/>
  <c r="J12" i="48"/>
  <c r="K12" i="48"/>
  <c r="L12" i="48"/>
  <c r="H12" i="48"/>
  <c r="I12" i="48"/>
  <c r="F12" i="48"/>
  <c r="G2" i="49"/>
  <c r="H2" i="49"/>
  <c r="K2" i="49"/>
  <c r="L2" i="49"/>
  <c r="M2" i="49"/>
  <c r="F2" i="49"/>
  <c r="N2" i="49"/>
  <c r="I2" i="49"/>
  <c r="J2" i="49"/>
  <c r="K4" i="50"/>
  <c r="H4" i="50"/>
  <c r="I4" i="50"/>
  <c r="F5" i="51"/>
  <c r="G5" i="51"/>
  <c r="H5" i="51"/>
  <c r="I2" i="50"/>
  <c r="J2" i="50"/>
  <c r="F2" i="50"/>
  <c r="L2" i="50"/>
  <c r="G2" i="50"/>
  <c r="H2" i="50"/>
  <c r="K2" i="50"/>
  <c r="H6" i="51"/>
  <c r="G6" i="51"/>
  <c r="F7" i="46"/>
  <c r="G7" i="46"/>
  <c r="H7" i="46"/>
  <c r="K2" i="47"/>
  <c r="L2" i="47"/>
  <c r="F2" i="47"/>
  <c r="I2" i="47"/>
  <c r="J2" i="47"/>
  <c r="G2" i="47"/>
  <c r="I6" i="50"/>
  <c r="H6" i="50"/>
  <c r="K6" i="50"/>
  <c r="N14" i="49"/>
  <c r="K14" i="49"/>
  <c r="I14" i="49"/>
  <c r="F3" i="49"/>
  <c r="H3" i="49"/>
  <c r="I3" i="49"/>
  <c r="J3" i="49"/>
  <c r="M3" i="49"/>
  <c r="G3" i="49"/>
  <c r="N3" i="49"/>
  <c r="K3" i="49"/>
  <c r="L3" i="49"/>
  <c r="G2" i="46"/>
  <c r="F2" i="46"/>
  <c r="H2" i="46"/>
  <c r="G13" i="46"/>
  <c r="F13" i="46"/>
  <c r="H13" i="46"/>
  <c r="I2" i="48"/>
  <c r="J2" i="48"/>
  <c r="K2" i="48"/>
  <c r="G2" i="48"/>
  <c r="H2" i="48"/>
  <c r="F2" i="48"/>
  <c r="L2" i="48"/>
  <c r="K3" i="48"/>
  <c r="L3" i="48"/>
  <c r="F3" i="48"/>
  <c r="I3" i="48"/>
  <c r="J3" i="48"/>
  <c r="H3" i="48"/>
  <c r="G3" i="48"/>
  <c r="K7" i="50"/>
  <c r="I7" i="50"/>
  <c r="H7" i="50"/>
  <c r="N5" i="49"/>
  <c r="M5" i="49"/>
  <c r="I5" i="49"/>
  <c r="G5" i="49"/>
  <c r="J5" i="49"/>
  <c r="K5" i="49"/>
  <c r="J3" i="47"/>
  <c r="K3" i="47"/>
  <c r="L3" i="47"/>
  <c r="G3" i="47"/>
  <c r="I3" i="47"/>
  <c r="F3" i="47"/>
  <c r="F12" i="51"/>
  <c r="G12" i="51"/>
  <c r="H12" i="51"/>
  <c r="N7" i="49"/>
  <c r="H7" i="49"/>
  <c r="L7" i="49"/>
  <c r="J7" i="49"/>
  <c r="F6" i="49"/>
  <c r="H6" i="49" s="1"/>
  <c r="L6" i="49"/>
  <c r="I12" i="50"/>
  <c r="J12" i="50"/>
  <c r="F12" i="50"/>
  <c r="G12" i="50"/>
  <c r="H12" i="50"/>
  <c r="K12" i="50"/>
  <c r="L12" i="50"/>
  <c r="F3" i="46"/>
  <c r="G3" i="46"/>
  <c r="H3" i="46"/>
  <c r="I11" i="47"/>
  <c r="J11" i="47"/>
  <c r="K11" i="47"/>
  <c r="L11" i="47"/>
  <c r="F11" i="47"/>
  <c r="G11" i="47"/>
  <c r="L6" i="48"/>
  <c r="J6" i="48"/>
  <c r="H6" i="48"/>
  <c r="G6" i="48"/>
  <c r="K16" i="49"/>
  <c r="I16" i="49"/>
  <c r="H16" i="49"/>
  <c r="G12" i="47"/>
  <c r="I12" i="47"/>
  <c r="M17" i="45"/>
  <c r="M18" i="45" s="1"/>
  <c r="L12" i="47"/>
  <c r="J12" i="47"/>
  <c r="G17" i="45"/>
  <c r="G18" i="45" s="1"/>
  <c r="K17" i="45"/>
  <c r="K18" i="45" s="1"/>
  <c r="N16" i="49"/>
  <c r="G16" i="49"/>
  <c r="G14" i="46"/>
  <c r="H13" i="50"/>
  <c r="F13" i="50"/>
  <c r="H13" i="51"/>
  <c r="F13" i="51"/>
  <c r="G13" i="51"/>
  <c r="J13" i="50"/>
  <c r="K13" i="50"/>
  <c r="G13" i="50"/>
  <c r="L13" i="50"/>
  <c r="I13" i="50"/>
  <c r="L16" i="49"/>
  <c r="F16" i="49"/>
  <c r="M16" i="49"/>
  <c r="J16" i="49"/>
  <c r="K13" i="48"/>
  <c r="J13" i="48"/>
  <c r="G13" i="48"/>
  <c r="H13" i="48"/>
  <c r="F13" i="48"/>
  <c r="I13" i="48"/>
  <c r="F12" i="47"/>
  <c r="J17" i="45"/>
  <c r="J18" i="45" s="1"/>
  <c r="F17" i="45"/>
  <c r="F18" i="45" s="1"/>
  <c r="L17" i="45"/>
  <c r="L18" i="45" s="1"/>
  <c r="H17" i="45"/>
  <c r="H18" i="45" s="1"/>
  <c r="I18" i="45" l="1"/>
  <c r="I16" i="46"/>
  <c r="G56" i="61"/>
  <c r="G54" i="61"/>
  <c r="H14" i="47"/>
  <c r="D34" i="61"/>
  <c r="G34" i="61"/>
  <c r="I15" i="51"/>
  <c r="G55" i="61"/>
  <c r="K13" i="47"/>
  <c r="G15" i="46"/>
  <c r="D56" i="61" s="1"/>
  <c r="F17" i="49"/>
  <c r="F18" i="49" s="1"/>
  <c r="J13" i="47"/>
  <c r="J14" i="47" s="1"/>
  <c r="H14" i="50"/>
  <c r="I13" i="47"/>
  <c r="G14" i="50"/>
  <c r="G15" i="50" s="1"/>
  <c r="F13" i="47"/>
  <c r="F14" i="47" s="1"/>
  <c r="L14" i="50"/>
  <c r="J14" i="50"/>
  <c r="L13" i="47"/>
  <c r="F14" i="50"/>
  <c r="H15" i="46"/>
  <c r="F14" i="48"/>
  <c r="E35" i="61" s="1"/>
  <c r="F15" i="46"/>
  <c r="I14" i="50"/>
  <c r="H14" i="51"/>
  <c r="F55" i="61" s="1"/>
  <c r="G14" i="51"/>
  <c r="D55" i="61" s="1"/>
  <c r="F14" i="51"/>
  <c r="G13" i="47"/>
  <c r="K14" i="50"/>
  <c r="I17" i="49"/>
  <c r="G17" i="49"/>
  <c r="H17" i="49"/>
  <c r="J17" i="49"/>
  <c r="K14" i="48"/>
  <c r="I35" i="61" s="1"/>
  <c r="G14" i="48"/>
  <c r="E55" i="61" l="1"/>
  <c r="C55" i="61"/>
  <c r="C54" i="61"/>
  <c r="C56" i="61"/>
  <c r="H34" i="61"/>
  <c r="F15" i="48"/>
  <c r="G38" i="61"/>
  <c r="I38" i="61"/>
  <c r="C35" i="61"/>
  <c r="C38" i="61"/>
  <c r="C34" i="61"/>
  <c r="F54" i="61"/>
  <c r="F56" i="61"/>
  <c r="E56" i="61"/>
  <c r="H15" i="50"/>
  <c r="G14" i="47"/>
  <c r="I34" i="61"/>
  <c r="E34" i="61"/>
  <c r="G15" i="48"/>
  <c r="D35" i="61"/>
  <c r="J18" i="49"/>
  <c r="H38" i="61"/>
  <c r="G18" i="49"/>
  <c r="D38" i="61"/>
  <c r="H18" i="49"/>
  <c r="E38" i="61"/>
  <c r="K15" i="48"/>
  <c r="K35" i="61"/>
  <c r="G19" i="45"/>
  <c r="E47" i="61"/>
  <c r="F19" i="45"/>
  <c r="J48" i="61"/>
  <c r="J47" i="61"/>
  <c r="H48" i="61"/>
  <c r="H47" i="61"/>
  <c r="D48" i="61"/>
  <c r="D47" i="61"/>
  <c r="H19" i="45"/>
  <c r="E48" i="61"/>
  <c r="F15" i="50"/>
  <c r="D39" i="61"/>
  <c r="I39" i="61"/>
  <c r="G39" i="61"/>
  <c r="C39" i="61"/>
  <c r="G16" i="46"/>
  <c r="D54" i="61"/>
  <c r="F16" i="46"/>
  <c r="E54" i="61"/>
  <c r="G15" i="51"/>
  <c r="F15" i="51"/>
  <c r="K17" i="49"/>
  <c r="H16" i="46"/>
  <c r="E39" i="61" l="1"/>
  <c r="H39" i="61"/>
  <c r="I19" i="45"/>
  <c r="F47" i="61"/>
  <c r="F48" i="61"/>
  <c r="I14" i="47"/>
  <c r="F34" i="61"/>
  <c r="J34" i="61"/>
  <c r="K18" i="49"/>
  <c r="J38" i="61"/>
  <c r="L17" i="49"/>
  <c r="H14" i="48"/>
  <c r="I15" i="50" l="1"/>
  <c r="K19" i="45"/>
  <c r="G48" i="61"/>
  <c r="J19" i="45"/>
  <c r="G47" i="61"/>
  <c r="L14" i="47"/>
  <c r="L34" i="61"/>
  <c r="H15" i="48"/>
  <c r="J35" i="61"/>
  <c r="F35" i="61"/>
  <c r="L18" i="49"/>
  <c r="K38" i="61"/>
  <c r="K14" i="47"/>
  <c r="K34" i="61"/>
  <c r="H15" i="51"/>
  <c r="M17" i="49"/>
  <c r="N17" i="49"/>
  <c r="I14" i="48"/>
  <c r="C11" i="44"/>
  <c r="E11" i="44" s="1"/>
  <c r="J11" i="44" s="1"/>
  <c r="B11" i="44"/>
  <c r="C7" i="44"/>
  <c r="E7" i="44" s="1"/>
  <c r="B7" i="44"/>
  <c r="C6" i="44"/>
  <c r="E6" i="44" s="1"/>
  <c r="B6" i="44"/>
  <c r="C5" i="44"/>
  <c r="E5" i="44" s="1"/>
  <c r="B5" i="44"/>
  <c r="C3" i="44"/>
  <c r="E3" i="44" s="1"/>
  <c r="B3" i="44"/>
  <c r="C14" i="44"/>
  <c r="B14" i="44"/>
  <c r="C13" i="44"/>
  <c r="E13" i="44" s="1"/>
  <c r="F13" i="44" s="1"/>
  <c r="G13" i="44" s="1"/>
  <c r="H13" i="44" s="1"/>
  <c r="I13" i="44" s="1"/>
  <c r="J13" i="44" s="1"/>
  <c r="B13" i="44"/>
  <c r="C12" i="44"/>
  <c r="E12" i="44" s="1"/>
  <c r="J12" i="44" s="1"/>
  <c r="B12" i="44"/>
  <c r="C8" i="44"/>
  <c r="E8" i="44" s="1"/>
  <c r="I8" i="44" s="1"/>
  <c r="B8" i="44"/>
  <c r="C2" i="44"/>
  <c r="E2" i="44" s="1"/>
  <c r="B2" i="44"/>
  <c r="C7" i="42"/>
  <c r="E7" i="42" s="1"/>
  <c r="J7" i="42" s="1"/>
  <c r="B7" i="42"/>
  <c r="C5" i="42"/>
  <c r="E5" i="42" s="1"/>
  <c r="B5" i="42"/>
  <c r="C3" i="42"/>
  <c r="E3" i="42" s="1"/>
  <c r="I3" i="42" s="1"/>
  <c r="C11" i="42"/>
  <c r="B11" i="42"/>
  <c r="C10" i="42"/>
  <c r="E10" i="42" s="1"/>
  <c r="I10" i="42" s="1"/>
  <c r="B10" i="42"/>
  <c r="C9" i="42"/>
  <c r="E9" i="42" s="1"/>
  <c r="H9" i="42" s="1"/>
  <c r="B9" i="42"/>
  <c r="C8" i="42"/>
  <c r="E8" i="42" s="1"/>
  <c r="H8" i="42" s="1"/>
  <c r="B8" i="42"/>
  <c r="C2" i="42"/>
  <c r="E2" i="42" s="1"/>
  <c r="I2" i="42" s="1"/>
  <c r="B2" i="42"/>
  <c r="C10" i="40"/>
  <c r="E10" i="40" s="1"/>
  <c r="K10" i="40" s="1"/>
  <c r="B10" i="40"/>
  <c r="C9" i="40"/>
  <c r="E9" i="40" s="1"/>
  <c r="K9" i="40" s="1"/>
  <c r="B9" i="40"/>
  <c r="C6" i="40"/>
  <c r="E6" i="40" s="1"/>
  <c r="B6" i="40"/>
  <c r="C5" i="40"/>
  <c r="E5" i="40" s="1"/>
  <c r="B5" i="40"/>
  <c r="C3" i="40"/>
  <c r="E3" i="40" s="1"/>
  <c r="B3" i="40"/>
  <c r="C14" i="40"/>
  <c r="J14" i="40" s="1"/>
  <c r="B14" i="40"/>
  <c r="C13" i="40"/>
  <c r="E13" i="40" s="1"/>
  <c r="B13" i="40"/>
  <c r="C12" i="40"/>
  <c r="E12" i="40" s="1"/>
  <c r="K12" i="40" s="1"/>
  <c r="B12" i="40"/>
  <c r="C11" i="40"/>
  <c r="E11" i="40" s="1"/>
  <c r="B11" i="40"/>
  <c r="C2" i="40"/>
  <c r="E2" i="40" s="1"/>
  <c r="B2" i="40"/>
  <c r="I15" i="39"/>
  <c r="B15" i="39"/>
  <c r="C14" i="39"/>
  <c r="E14" i="39" s="1"/>
  <c r="H14" i="39" s="1"/>
  <c r="B14" i="39"/>
  <c r="C13" i="39"/>
  <c r="E13" i="39" s="1"/>
  <c r="I13" i="39" s="1"/>
  <c r="B13" i="39"/>
  <c r="C12" i="39"/>
  <c r="E12" i="39" s="1"/>
  <c r="I12" i="39" s="1"/>
  <c r="B12" i="39"/>
  <c r="C11" i="39"/>
  <c r="E11" i="39" s="1"/>
  <c r="I11" i="39" s="1"/>
  <c r="B11" i="39"/>
  <c r="C9" i="39"/>
  <c r="E9" i="39" s="1"/>
  <c r="B9" i="39"/>
  <c r="C8" i="39"/>
  <c r="E8" i="39" s="1"/>
  <c r="B8" i="39"/>
  <c r="C7" i="39"/>
  <c r="E7" i="39" s="1"/>
  <c r="C5" i="39"/>
  <c r="E5" i="39" s="1"/>
  <c r="H5" i="39" s="1"/>
  <c r="C4" i="39"/>
  <c r="E4" i="39" s="1"/>
  <c r="H4" i="39" s="1"/>
  <c r="B4" i="39"/>
  <c r="E7" i="23"/>
  <c r="H7" i="23" s="1"/>
  <c r="B7" i="23"/>
  <c r="E6" i="23"/>
  <c r="B6" i="23"/>
  <c r="E5" i="23"/>
  <c r="B5" i="23"/>
  <c r="E3" i="23"/>
  <c r="I3" i="23" s="1"/>
  <c r="B3" i="23"/>
  <c r="C17" i="23"/>
  <c r="I17" i="23" s="1"/>
  <c r="B17" i="23"/>
  <c r="C16" i="23"/>
  <c r="E16" i="23" s="1"/>
  <c r="I16" i="23" s="1"/>
  <c r="B16" i="23"/>
  <c r="C15" i="23"/>
  <c r="E15" i="23" s="1"/>
  <c r="B15" i="23"/>
  <c r="C14" i="23"/>
  <c r="E14" i="23" s="1"/>
  <c r="H14" i="23" s="1"/>
  <c r="B14" i="23"/>
  <c r="C12" i="23"/>
  <c r="E12" i="23" s="1"/>
  <c r="B12" i="23"/>
  <c r="B11" i="23"/>
  <c r="C10" i="23"/>
  <c r="E10" i="23" s="1"/>
  <c r="B10" i="23"/>
  <c r="C9" i="23"/>
  <c r="E9" i="23" s="1"/>
  <c r="B9" i="23"/>
  <c r="C8" i="23"/>
  <c r="E8" i="23" s="1"/>
  <c r="B8" i="23"/>
  <c r="C2" i="23"/>
  <c r="E2" i="23" s="1"/>
  <c r="I2" i="23" s="1"/>
  <c r="B2" i="23"/>
  <c r="C6" i="34"/>
  <c r="B6" i="34"/>
  <c r="C4" i="34"/>
  <c r="B4" i="34"/>
  <c r="B3" i="34"/>
  <c r="C3" i="34"/>
  <c r="B7" i="34"/>
  <c r="C7" i="34"/>
  <c r="E7" i="34" s="1"/>
  <c r="B12" i="34"/>
  <c r="C12" i="34"/>
  <c r="E12" i="34" s="1"/>
  <c r="K12" i="34" s="1"/>
  <c r="I11" i="40" l="1"/>
  <c r="I31" i="40"/>
  <c r="I35" i="40" s="1"/>
  <c r="I18" i="23"/>
  <c r="K19" i="61" s="1"/>
  <c r="K11" i="42"/>
  <c r="I11" i="42"/>
  <c r="I12" i="42" s="1"/>
  <c r="I19" i="23"/>
  <c r="H16" i="39"/>
  <c r="G2" i="23"/>
  <c r="H2" i="23"/>
  <c r="F2" i="23"/>
  <c r="H5" i="23"/>
  <c r="G5" i="23"/>
  <c r="H3" i="23"/>
  <c r="F3" i="23"/>
  <c r="G3" i="23"/>
  <c r="H6" i="23"/>
  <c r="G6" i="23"/>
  <c r="G16" i="23"/>
  <c r="H16" i="23"/>
  <c r="F16" i="23"/>
  <c r="I8" i="39"/>
  <c r="G8" i="39"/>
  <c r="K2" i="40"/>
  <c r="F2" i="40"/>
  <c r="I2" i="40"/>
  <c r="J2" i="40"/>
  <c r="G2" i="40"/>
  <c r="H2" i="40"/>
  <c r="I9" i="39"/>
  <c r="G9" i="39"/>
  <c r="G5" i="40"/>
  <c r="J5" i="40"/>
  <c r="K5" i="40"/>
  <c r="F5" i="40"/>
  <c r="H5" i="40"/>
  <c r="I5" i="40"/>
  <c r="K5" i="42"/>
  <c r="H5" i="42"/>
  <c r="G5" i="42"/>
  <c r="G3" i="44"/>
  <c r="H3" i="44"/>
  <c r="I3" i="44"/>
  <c r="J3" i="44"/>
  <c r="F3" i="44"/>
  <c r="G3" i="40"/>
  <c r="J3" i="40"/>
  <c r="K3" i="40"/>
  <c r="F3" i="40"/>
  <c r="H3" i="40"/>
  <c r="I3" i="40"/>
  <c r="I6" i="40"/>
  <c r="G6" i="40"/>
  <c r="J6" i="40"/>
  <c r="K6" i="40"/>
  <c r="I2" i="44"/>
  <c r="J2" i="44"/>
  <c r="F2" i="44"/>
  <c r="G2" i="44"/>
  <c r="H2" i="44"/>
  <c r="I5" i="44"/>
  <c r="G5" i="44"/>
  <c r="J5" i="44"/>
  <c r="G4" i="39"/>
  <c r="I4" i="39"/>
  <c r="F4" i="39"/>
  <c r="H13" i="40"/>
  <c r="I13" i="40"/>
  <c r="J13" i="40"/>
  <c r="G13" i="40"/>
  <c r="K13" i="40"/>
  <c r="F13" i="40"/>
  <c r="K7" i="34"/>
  <c r="J7" i="34"/>
  <c r="F5" i="39"/>
  <c r="G5" i="39"/>
  <c r="I5" i="39"/>
  <c r="J6" i="44"/>
  <c r="I6" i="44"/>
  <c r="G6" i="44"/>
  <c r="G3" i="42"/>
  <c r="K3" i="42"/>
  <c r="H3" i="42"/>
  <c r="J3" i="42"/>
  <c r="F3" i="42"/>
  <c r="I7" i="39"/>
  <c r="G7" i="39"/>
  <c r="G14" i="39"/>
  <c r="I14" i="39"/>
  <c r="F14" i="39"/>
  <c r="J2" i="42"/>
  <c r="K2" i="42"/>
  <c r="F2" i="42"/>
  <c r="G2" i="42"/>
  <c r="H2" i="42"/>
  <c r="G10" i="42"/>
  <c r="H10" i="42"/>
  <c r="J10" i="42"/>
  <c r="K10" i="42"/>
  <c r="F10" i="42"/>
  <c r="G7" i="44"/>
  <c r="J7" i="44"/>
  <c r="I7" i="44"/>
  <c r="N18" i="49"/>
  <c r="I15" i="48"/>
  <c r="G35" i="61"/>
  <c r="M18" i="49"/>
  <c r="L38" i="61"/>
  <c r="H11" i="42"/>
  <c r="J14" i="44"/>
  <c r="H14" i="44"/>
  <c r="K14" i="40"/>
  <c r="H14" i="40"/>
  <c r="F15" i="39"/>
  <c r="J14" i="48"/>
  <c r="F14" i="44"/>
  <c r="G14" i="44"/>
  <c r="I14" i="44"/>
  <c r="F11" i="42"/>
  <c r="J11" i="42"/>
  <c r="G11" i="42"/>
  <c r="G14" i="40"/>
  <c r="I14" i="40"/>
  <c r="F14" i="40"/>
  <c r="G15" i="39"/>
  <c r="F17" i="23"/>
  <c r="F18" i="23" s="1"/>
  <c r="G17" i="23"/>
  <c r="H17" i="23"/>
  <c r="H18" i="23" s="1"/>
  <c r="G18" i="23" l="1"/>
  <c r="I36" i="40"/>
  <c r="F30" i="61"/>
  <c r="H17" i="39"/>
  <c r="K25" i="61"/>
  <c r="I25" i="61"/>
  <c r="G25" i="61"/>
  <c r="I32" i="61"/>
  <c r="G32" i="61"/>
  <c r="I13" i="42"/>
  <c r="G19" i="61"/>
  <c r="J15" i="44"/>
  <c r="F12" i="42"/>
  <c r="I15" i="44"/>
  <c r="F16" i="39"/>
  <c r="F15" i="40"/>
  <c r="E29" i="61" s="1"/>
  <c r="I16" i="39"/>
  <c r="G16" i="39"/>
  <c r="D25" i="61" s="1"/>
  <c r="H15" i="44"/>
  <c r="G15" i="44"/>
  <c r="F15" i="44"/>
  <c r="F16" i="44" s="1"/>
  <c r="J15" i="50"/>
  <c r="J39" i="61"/>
  <c r="F39" i="61"/>
  <c r="J15" i="48"/>
  <c r="H35" i="61"/>
  <c r="G12" i="42"/>
  <c r="G15" i="40"/>
  <c r="L25" i="61" l="1"/>
  <c r="H25" i="61"/>
  <c r="E19" i="61"/>
  <c r="F19" i="23"/>
  <c r="I19" i="61"/>
  <c r="C19" i="61"/>
  <c r="F13" i="42"/>
  <c r="C32" i="61"/>
  <c r="E32" i="61"/>
  <c r="F25" i="61"/>
  <c r="G17" i="39"/>
  <c r="F16" i="40"/>
  <c r="C29" i="61"/>
  <c r="D45" i="61"/>
  <c r="D29" i="61"/>
  <c r="L29" i="61"/>
  <c r="E25" i="61"/>
  <c r="C25" i="61"/>
  <c r="K15" i="50"/>
  <c r="K39" i="61"/>
  <c r="L15" i="50"/>
  <c r="L39" i="61"/>
  <c r="G16" i="44"/>
  <c r="E45" i="61"/>
  <c r="H16" i="44"/>
  <c r="J45" i="61"/>
  <c r="H45" i="61"/>
  <c r="F45" i="61"/>
  <c r="G13" i="42"/>
  <c r="H32" i="61"/>
  <c r="D32" i="61"/>
  <c r="F17" i="39"/>
  <c r="G19" i="23"/>
  <c r="L19" i="61"/>
  <c r="H19" i="61"/>
  <c r="D19" i="61"/>
  <c r="G16" i="40"/>
  <c r="L14" i="48"/>
  <c r="H12" i="42"/>
  <c r="H15" i="40"/>
  <c r="I29" i="61" l="1"/>
  <c r="G29" i="61"/>
  <c r="K29" i="61"/>
  <c r="J16" i="44"/>
  <c r="I45" i="61"/>
  <c r="H13" i="42"/>
  <c r="J32" i="61"/>
  <c r="F32" i="61"/>
  <c r="H19" i="23"/>
  <c r="J19" i="61"/>
  <c r="F19" i="61"/>
  <c r="H16" i="40"/>
  <c r="I16" i="44"/>
  <c r="G45" i="61"/>
  <c r="L15" i="48"/>
  <c r="L35" i="61"/>
  <c r="J25" i="61"/>
  <c r="I17" i="39" l="1"/>
  <c r="K12" i="42"/>
  <c r="J12" i="42"/>
  <c r="J15" i="40"/>
  <c r="H29" i="61" s="1"/>
  <c r="J13" i="42" l="1"/>
  <c r="K32" i="61"/>
  <c r="J16" i="40"/>
  <c r="K13" i="42"/>
  <c r="L32" i="61"/>
  <c r="C16" i="34"/>
  <c r="I16" i="34" s="1"/>
  <c r="B16" i="34"/>
  <c r="C15" i="34"/>
  <c r="E15" i="34" s="1"/>
  <c r="B15" i="34"/>
  <c r="C14" i="34"/>
  <c r="E14" i="34" s="1"/>
  <c r="L14" i="34" s="1"/>
  <c r="B14" i="34"/>
  <c r="C13" i="34"/>
  <c r="E13" i="34" s="1"/>
  <c r="B13" i="34"/>
  <c r="B11" i="34"/>
  <c r="C9" i="34"/>
  <c r="E9" i="34" s="1"/>
  <c r="B9" i="34"/>
  <c r="C8" i="34"/>
  <c r="E8" i="34" s="1"/>
  <c r="I8" i="34" s="1"/>
  <c r="B8" i="34"/>
  <c r="E6" i="34"/>
  <c r="E4" i="34"/>
  <c r="E3" i="34"/>
  <c r="C2" i="34"/>
  <c r="E2" i="34" s="1"/>
  <c r="B2" i="34"/>
  <c r="C8" i="8"/>
  <c r="E8" i="8" s="1"/>
  <c r="B8" i="8"/>
  <c r="C6" i="8"/>
  <c r="E6" i="8" s="1"/>
  <c r="H6" i="8" s="1"/>
  <c r="B6" i="8"/>
  <c r="C5" i="8"/>
  <c r="E5" i="8" s="1"/>
  <c r="H5" i="8" s="1"/>
  <c r="C3" i="8"/>
  <c r="E3" i="8" s="1"/>
  <c r="J3" i="8" s="1"/>
  <c r="B3" i="8"/>
  <c r="C10" i="8"/>
  <c r="B10" i="8"/>
  <c r="C9" i="8"/>
  <c r="E9" i="8" s="1"/>
  <c r="J9" i="8" s="1"/>
  <c r="B9" i="8"/>
  <c r="C2" i="8"/>
  <c r="E2" i="8" s="1"/>
  <c r="J2" i="8" s="1"/>
  <c r="B2" i="8"/>
  <c r="C12" i="2"/>
  <c r="E12" i="2" s="1"/>
  <c r="I12" i="2" s="1"/>
  <c r="B12" i="2"/>
  <c r="C11" i="2"/>
  <c r="E11" i="2" s="1"/>
  <c r="I11" i="2" s="1"/>
  <c r="B11" i="2"/>
  <c r="C7" i="2"/>
  <c r="E7" i="2" s="1"/>
  <c r="B7" i="2"/>
  <c r="C6" i="2"/>
  <c r="E6" i="2" s="1"/>
  <c r="J6" i="2" s="1"/>
  <c r="B6" i="2"/>
  <c r="C5" i="2"/>
  <c r="E5" i="2" s="1"/>
  <c r="B5" i="2"/>
  <c r="B3" i="2"/>
  <c r="C3" i="2"/>
  <c r="E3" i="2" s="1"/>
  <c r="J3" i="2" s="1"/>
  <c r="C14" i="2"/>
  <c r="B14" i="2"/>
  <c r="C13" i="2"/>
  <c r="E13" i="2" s="1"/>
  <c r="J13" i="2" s="1"/>
  <c r="B13" i="2"/>
  <c r="C10" i="2"/>
  <c r="E10" i="2" s="1"/>
  <c r="I10" i="2" s="1"/>
  <c r="B10" i="2"/>
  <c r="C9" i="2"/>
  <c r="E9" i="2" s="1"/>
  <c r="B9" i="2"/>
  <c r="C2" i="2"/>
  <c r="E2" i="2" s="1"/>
  <c r="J2" i="2" s="1"/>
  <c r="B2" i="2"/>
  <c r="B6" i="31"/>
  <c r="C17" i="31"/>
  <c r="E17" i="31" s="1"/>
  <c r="B17" i="31"/>
  <c r="C16" i="31"/>
  <c r="E16" i="31" s="1"/>
  <c r="B16" i="31"/>
  <c r="C15" i="31"/>
  <c r="E15" i="31" s="1"/>
  <c r="B15" i="31"/>
  <c r="C14" i="31"/>
  <c r="E14" i="31" s="1"/>
  <c r="B14" i="31"/>
  <c r="C13" i="31"/>
  <c r="E13" i="31" s="1"/>
  <c r="J13" i="31" s="1"/>
  <c r="B13" i="31"/>
  <c r="E12" i="31"/>
  <c r="B11" i="31"/>
  <c r="C11" i="31"/>
  <c r="E11" i="31" s="1"/>
  <c r="B9" i="31"/>
  <c r="C8" i="31"/>
  <c r="E8" i="31" s="1"/>
  <c r="H8" i="31" s="1"/>
  <c r="B8" i="31"/>
  <c r="C7" i="31"/>
  <c r="E7" i="31" s="1"/>
  <c r="H7" i="31" s="1"/>
  <c r="B7" i="31"/>
  <c r="C6" i="31"/>
  <c r="C5" i="31"/>
  <c r="B5" i="31"/>
  <c r="C3" i="31"/>
  <c r="E3" i="31" s="1"/>
  <c r="B3" i="31"/>
  <c r="C2" i="31"/>
  <c r="E2" i="31" s="1"/>
  <c r="B2" i="31"/>
  <c r="H9" i="2" l="1"/>
  <c r="I9" i="2"/>
  <c r="I10" i="8"/>
  <c r="J10" i="8"/>
  <c r="J11" i="8" s="1"/>
  <c r="J14" i="2"/>
  <c r="J15" i="2" s="1"/>
  <c r="I14" i="2"/>
  <c r="I13" i="34"/>
  <c r="H13" i="34"/>
  <c r="I17" i="31"/>
  <c r="J17" i="31"/>
  <c r="G9" i="8"/>
  <c r="I9" i="8"/>
  <c r="H9" i="8"/>
  <c r="F9" i="8"/>
  <c r="G3" i="34"/>
  <c r="J3" i="34"/>
  <c r="K3" i="34"/>
  <c r="L3" i="34"/>
  <c r="F3" i="34"/>
  <c r="H3" i="34"/>
  <c r="I3" i="34"/>
  <c r="L4" i="34"/>
  <c r="G4" i="34"/>
  <c r="H4" i="34"/>
  <c r="K4" i="34"/>
  <c r="I4" i="34"/>
  <c r="J4" i="34"/>
  <c r="F15" i="34"/>
  <c r="G15" i="34"/>
  <c r="H15" i="34"/>
  <c r="I15" i="34"/>
  <c r="K15" i="34"/>
  <c r="L15" i="34"/>
  <c r="J15" i="34"/>
  <c r="G3" i="2"/>
  <c r="H3" i="2"/>
  <c r="I3" i="2"/>
  <c r="F3" i="2"/>
  <c r="J2" i="31"/>
  <c r="F2" i="31"/>
  <c r="G2" i="31"/>
  <c r="H2" i="31"/>
  <c r="I2" i="31"/>
  <c r="H3" i="31"/>
  <c r="I3" i="31"/>
  <c r="J3" i="31"/>
  <c r="G3" i="31"/>
  <c r="F3" i="31"/>
  <c r="G6" i="34"/>
  <c r="H6" i="34"/>
  <c r="I6" i="34"/>
  <c r="J6" i="34"/>
  <c r="K6" i="34"/>
  <c r="L6" i="34"/>
  <c r="J11" i="31"/>
  <c r="I11" i="31"/>
  <c r="H5" i="2"/>
  <c r="I5" i="2"/>
  <c r="G5" i="2"/>
  <c r="I7" i="2"/>
  <c r="G7" i="2"/>
  <c r="J12" i="31"/>
  <c r="I12" i="31"/>
  <c r="I6" i="2"/>
  <c r="F6" i="2"/>
  <c r="G6" i="2"/>
  <c r="H6" i="2"/>
  <c r="J15" i="31"/>
  <c r="I15" i="31"/>
  <c r="G13" i="2"/>
  <c r="H13" i="2"/>
  <c r="F13" i="2"/>
  <c r="I13" i="2"/>
  <c r="I9" i="34"/>
  <c r="H9" i="34"/>
  <c r="G2" i="8"/>
  <c r="H2" i="8"/>
  <c r="F2" i="8"/>
  <c r="I2" i="8"/>
  <c r="J2" i="34"/>
  <c r="K2" i="34"/>
  <c r="L2" i="34"/>
  <c r="I2" i="34"/>
  <c r="G2" i="34"/>
  <c r="H2" i="34"/>
  <c r="F2" i="34"/>
  <c r="H2" i="2"/>
  <c r="I2" i="2"/>
  <c r="F2" i="2"/>
  <c r="G2" i="2"/>
  <c r="I14" i="31"/>
  <c r="J14" i="31"/>
  <c r="F14" i="31"/>
  <c r="G14" i="31"/>
  <c r="H14" i="31"/>
  <c r="I16" i="31"/>
  <c r="J16" i="31"/>
  <c r="F3" i="8"/>
  <c r="H3" i="8"/>
  <c r="I3" i="8"/>
  <c r="G3" i="8"/>
  <c r="H16" i="34"/>
  <c r="F16" i="34"/>
  <c r="J16" i="34"/>
  <c r="L16" i="34"/>
  <c r="G16" i="34"/>
  <c r="K16" i="34"/>
  <c r="F10" i="8"/>
  <c r="G10" i="8"/>
  <c r="H10" i="8"/>
  <c r="H14" i="2"/>
  <c r="F14" i="2"/>
  <c r="G14" i="2"/>
  <c r="E5" i="31"/>
  <c r="E6" i="31"/>
  <c r="G6" i="31" s="1"/>
  <c r="I15" i="2" l="1"/>
  <c r="J16" i="2"/>
  <c r="J46" i="61"/>
  <c r="H46" i="61"/>
  <c r="J12" i="8"/>
  <c r="L12" i="61"/>
  <c r="F11" i="8"/>
  <c r="H11" i="8"/>
  <c r="G11" i="8"/>
  <c r="H12" i="61" s="1"/>
  <c r="F17" i="34"/>
  <c r="L17" i="34"/>
  <c r="G17" i="34"/>
  <c r="K17" i="34"/>
  <c r="F15" i="2"/>
  <c r="J17" i="34"/>
  <c r="H13" i="61" s="1"/>
  <c r="G5" i="31"/>
  <c r="H5" i="31"/>
  <c r="F5" i="31"/>
  <c r="I5" i="31"/>
  <c r="J5" i="31"/>
  <c r="I11" i="8"/>
  <c r="G12" i="61" s="1"/>
  <c r="I18" i="31"/>
  <c r="J18" i="31"/>
  <c r="F18" i="31"/>
  <c r="H18" i="31"/>
  <c r="G18" i="31"/>
  <c r="J12" i="61" l="1"/>
  <c r="F12" i="61"/>
  <c r="K13" i="61"/>
  <c r="I13" i="61"/>
  <c r="G13" i="61"/>
  <c r="K14" i="61"/>
  <c r="E13" i="61"/>
  <c r="I14" i="61"/>
  <c r="C13" i="61"/>
  <c r="G14" i="61"/>
  <c r="E14" i="61"/>
  <c r="C14" i="61"/>
  <c r="F12" i="8"/>
  <c r="E12" i="61"/>
  <c r="C12" i="61"/>
  <c r="D14" i="61"/>
  <c r="D13" i="61"/>
  <c r="G12" i="8"/>
  <c r="D12" i="61"/>
  <c r="K12" i="61"/>
  <c r="I12" i="61"/>
  <c r="J19" i="31"/>
  <c r="L11" i="61" s="1"/>
  <c r="F19" i="31"/>
  <c r="G19" i="31"/>
  <c r="F18" i="34"/>
  <c r="I19" i="31"/>
  <c r="G11" i="61" s="1"/>
  <c r="F16" i="2"/>
  <c r="D46" i="61"/>
  <c r="G18" i="34"/>
  <c r="G15" i="2"/>
  <c r="G20" i="31" l="1"/>
  <c r="K11" i="61"/>
  <c r="H11" i="61"/>
  <c r="E11" i="61"/>
  <c r="F20" i="31"/>
  <c r="C11" i="61"/>
  <c r="I11" i="61"/>
  <c r="D11" i="61"/>
  <c r="G16" i="2"/>
  <c r="G46" i="61"/>
  <c r="E46" i="61"/>
  <c r="H15" i="2"/>
  <c r="I20" i="31" l="1"/>
  <c r="H12" i="8"/>
  <c r="H16" i="2"/>
  <c r="F46" i="61"/>
  <c r="J20" i="31" l="1"/>
  <c r="J18" i="34"/>
  <c r="K18" i="34" l="1"/>
  <c r="H14" i="61"/>
  <c r="L18" i="34" l="1"/>
  <c r="L13" i="61"/>
  <c r="L14" i="61"/>
  <c r="I16" i="2"/>
  <c r="I46" i="61"/>
  <c r="I12" i="8"/>
  <c r="C4" i="27"/>
  <c r="C11" i="66" l="1"/>
  <c r="E11" i="66" s="1"/>
  <c r="C15" i="57"/>
  <c r="E15" i="57" s="1"/>
  <c r="C42" i="57"/>
  <c r="E42" i="57" s="1"/>
  <c r="L42" i="57" s="1"/>
  <c r="L47" i="57" s="1"/>
  <c r="C15" i="59"/>
  <c r="E15" i="59" s="1"/>
  <c r="J15" i="59" s="1"/>
  <c r="J17" i="59" s="1"/>
  <c r="C31" i="34"/>
  <c r="E31" i="34" s="1"/>
  <c r="C37" i="59"/>
  <c r="E37" i="59" s="1"/>
  <c r="K37" i="59" s="1"/>
  <c r="K39" i="59" s="1"/>
  <c r="C11" i="23"/>
  <c r="E11" i="23" s="1"/>
  <c r="C11" i="34"/>
  <c r="E11" i="34" s="1"/>
  <c r="C9" i="31"/>
  <c r="E9" i="31" s="1"/>
  <c r="H9" i="31" s="1"/>
  <c r="H19" i="31" s="1"/>
  <c r="J11" i="61" l="1"/>
  <c r="F11" i="61"/>
  <c r="L15" i="57"/>
  <c r="L21" i="57" s="1"/>
  <c r="I43" i="61" s="1"/>
  <c r="I17" i="34"/>
  <c r="H17" i="34"/>
  <c r="I37" i="34"/>
  <c r="J16" i="61" s="1"/>
  <c r="H37" i="34"/>
  <c r="J15" i="61" s="1"/>
  <c r="L48" i="57"/>
  <c r="I44" i="61"/>
  <c r="K40" i="59"/>
  <c r="H42" i="61"/>
  <c r="J20" i="66"/>
  <c r="I20" i="66"/>
  <c r="H52" i="61"/>
  <c r="F13" i="61" l="1"/>
  <c r="J13" i="61"/>
  <c r="J14" i="61"/>
  <c r="F14" i="61"/>
  <c r="G52" i="61"/>
  <c r="H38" i="34"/>
  <c r="F15" i="61"/>
  <c r="I38" i="34"/>
  <c r="F16" i="61"/>
  <c r="K18" i="59"/>
  <c r="I18" i="34"/>
  <c r="J18" i="61"/>
  <c r="F18" i="61"/>
  <c r="H18" i="34"/>
  <c r="J17" i="61"/>
  <c r="F17" i="61"/>
  <c r="H20" i="31"/>
  <c r="L22" i="57"/>
  <c r="H18" i="62"/>
  <c r="I18" i="62"/>
  <c r="J18" i="59" l="1"/>
  <c r="I18" i="49"/>
  <c r="F38" i="61"/>
  <c r="I48" i="61"/>
  <c r="I47" i="61"/>
  <c r="L19" i="45"/>
  <c r="M19" i="45" l="1"/>
  <c r="H13" i="76" l="1"/>
  <c r="I15" i="40"/>
  <c r="F29" i="61" s="1"/>
  <c r="K11" i="40"/>
  <c r="K15" i="40" s="1"/>
  <c r="K16" i="40" l="1"/>
  <c r="J29" i="61"/>
  <c r="I16" i="40"/>
  <c r="A34" i="6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<sst xmlns="http://schemas.openxmlformats.org/spreadsheetml/2006/main" count="1893" uniqueCount="582">
  <si>
    <t>Materiales e insumos</t>
  </si>
  <si>
    <t>MANO DE OBRA</t>
  </si>
  <si>
    <t>Valor Unitario</t>
  </si>
  <si>
    <t>-</t>
  </si>
  <si>
    <t>Descripción</t>
  </si>
  <si>
    <t>Precio Unitario</t>
  </si>
  <si>
    <t>A5W30</t>
  </si>
  <si>
    <t>VALOR MANO DE OBRA</t>
  </si>
  <si>
    <t>REFRIGERANTE</t>
  </si>
  <si>
    <t xml:space="preserve">LITRO DE ACEITE DE MOTOR 5W30 </t>
  </si>
  <si>
    <t>75W90</t>
  </si>
  <si>
    <t>A75W90</t>
  </si>
  <si>
    <t>80W90</t>
  </si>
  <si>
    <t>80W90LS</t>
  </si>
  <si>
    <t xml:space="preserve">ACEITE DIRECCIÓN HIDRAULICA </t>
  </si>
  <si>
    <t>Código</t>
  </si>
  <si>
    <t xml:space="preserve">LIQUIDO DE FRENOS </t>
  </si>
  <si>
    <t xml:space="preserve">FILTRO DE MOTOR DUCATO </t>
  </si>
  <si>
    <t xml:space="preserve">FILTRO POLEN DUCATO </t>
  </si>
  <si>
    <t xml:space="preserve">FILTRO AIRE DUCATO </t>
  </si>
  <si>
    <t xml:space="preserve">FILTRO COMBUSTIBLE DUCATO </t>
  </si>
  <si>
    <t xml:space="preserve">KIT DISTRIBUCIÓN DUCATO </t>
  </si>
  <si>
    <t xml:space="preserve">CORREA ACCESORIOS DUCATO </t>
  </si>
  <si>
    <t xml:space="preserve">FILTRO DE MOTOR NEW EXPERT </t>
  </si>
  <si>
    <t xml:space="preserve">FILTRO POLEN NEW EXPERT </t>
  </si>
  <si>
    <t xml:space="preserve">FILTRO DE AIRE NEW EXPERT </t>
  </si>
  <si>
    <t xml:space="preserve">FILTRO DE COMBUSTIBLE NEW EXPERT </t>
  </si>
  <si>
    <t xml:space="preserve">KIT DISTRIBUCIÓN NEW EXPERT </t>
  </si>
  <si>
    <t xml:space="preserve">FILTRO DE MOTOR SAVEIRO </t>
  </si>
  <si>
    <t xml:space="preserve">FILTRO DE POLEN SAVEIRO </t>
  </si>
  <si>
    <t>FILTRO DE AIRE SAVEIRO</t>
  </si>
  <si>
    <t xml:space="preserve">FILTRO DE COMBUSTIBLE SAVEIRO </t>
  </si>
  <si>
    <t xml:space="preserve">CORREA DE ACCESORIOS SAVEIRO </t>
  </si>
  <si>
    <t xml:space="preserve">KIT DE DISTRIBUCIÓN SAVEIRO </t>
  </si>
  <si>
    <t>FILTRO DE MOTOR MUSSO</t>
  </si>
  <si>
    <t>FILTRO DE POLEN MUSSO</t>
  </si>
  <si>
    <t>FILTRO DE AIRE MUSSO</t>
  </si>
  <si>
    <t>FILTRO DE COMBUSTIBLE MUSSO</t>
  </si>
  <si>
    <t>BUJIAS RV4</t>
  </si>
  <si>
    <t>FILTRO DE AIRE RV4</t>
  </si>
  <si>
    <t>FILTRO DE MOTOR RV4</t>
  </si>
  <si>
    <t xml:space="preserve">LITRO DE ACEITE DE MOTOR 10W40 </t>
  </si>
  <si>
    <t>10W40</t>
  </si>
  <si>
    <t>MO</t>
  </si>
  <si>
    <t>MATEI</t>
  </si>
  <si>
    <t xml:space="preserve">LITRO DE ACEITE DE MOTOR 15W40 </t>
  </si>
  <si>
    <t>15W40</t>
  </si>
  <si>
    <t>VALOR MATERIALES E INSUMO</t>
  </si>
  <si>
    <t>Materiales e Insumos</t>
  </si>
  <si>
    <t xml:space="preserve">Litro de Refrigerante </t>
  </si>
  <si>
    <t xml:space="preserve">CODIGO </t>
  </si>
  <si>
    <t xml:space="preserve">CANTIDAD </t>
  </si>
  <si>
    <t xml:space="preserve">Cambio Filtro de Aceite de Motor </t>
  </si>
  <si>
    <t>Correa de Accesorios</t>
  </si>
  <si>
    <t>HYUNDAI TUCSON  BENCINERO</t>
  </si>
  <si>
    <t xml:space="preserve">TOTAL NETO </t>
  </si>
  <si>
    <t xml:space="preserve">Litro de Aceite de Motor </t>
  </si>
  <si>
    <t xml:space="preserve">VALOR TOTAL </t>
  </si>
  <si>
    <t xml:space="preserve">Cambio de Filtro de Polen </t>
  </si>
  <si>
    <t xml:space="preserve">Cambio Filtro de Combustible </t>
  </si>
  <si>
    <t xml:space="preserve">Cambio Filtro  de Aire </t>
  </si>
  <si>
    <t>Litro Liquido de Freno</t>
  </si>
  <si>
    <t>Kit de Distribución</t>
  </si>
  <si>
    <t>TOTAL BRUTO</t>
  </si>
  <si>
    <t>HORAS DE TRABAJO</t>
  </si>
  <si>
    <t xml:space="preserve">Litro de Aceite Diferencial Delantero </t>
  </si>
  <si>
    <t>Litro de Aceite Diferencial Trasero</t>
  </si>
  <si>
    <t>Litro Aceite Dirección Hidraulica</t>
  </si>
  <si>
    <t>Litro Aceite de Transferencia</t>
  </si>
  <si>
    <t>ATF220</t>
  </si>
  <si>
    <t>AL3C1F</t>
  </si>
  <si>
    <t xml:space="preserve">Litro Aceite Caja de Cambios Transmisión Mecánica </t>
  </si>
  <si>
    <t>FILTRO DE MOTOR NQR</t>
  </si>
  <si>
    <t>FILTRO AIRE NQR</t>
  </si>
  <si>
    <t>FILTRO COMBUSTIBLE NQR</t>
  </si>
  <si>
    <t>FMOT</t>
  </si>
  <si>
    <t>FPOL</t>
  </si>
  <si>
    <t>CORREA ACCESORIOS NQR</t>
  </si>
  <si>
    <t>CACC</t>
  </si>
  <si>
    <t>RM</t>
  </si>
  <si>
    <t>RETENES DE MASA NQR</t>
  </si>
  <si>
    <t>GR</t>
  </si>
  <si>
    <t>Cambio Correa de Accesorios</t>
  </si>
  <si>
    <t>Cambio Retenes de masa</t>
  </si>
  <si>
    <t>Grasa rodamiento</t>
  </si>
  <si>
    <t>Litro Liquido de Embrague</t>
  </si>
  <si>
    <t>FA</t>
  </si>
  <si>
    <t>FC</t>
  </si>
  <si>
    <t>CA</t>
  </si>
  <si>
    <t>FCOMB</t>
  </si>
  <si>
    <t>KDISTRIB</t>
  </si>
  <si>
    <t>CACCE</t>
  </si>
  <si>
    <t>FP</t>
  </si>
  <si>
    <t>KDIST</t>
  </si>
  <si>
    <t>FM</t>
  </si>
  <si>
    <t>FILTRO DE AIRE L200</t>
  </si>
  <si>
    <t>40-80 4X2</t>
  </si>
  <si>
    <t>40-80 4X4</t>
  </si>
  <si>
    <t>60 4X2</t>
  </si>
  <si>
    <t>60 4X4</t>
  </si>
  <si>
    <t>Cambio Filtro de Polen</t>
  </si>
  <si>
    <t>20-60</t>
  </si>
  <si>
    <t>Cambio Filtro  de Polen</t>
  </si>
  <si>
    <t>10-30-50-70-90</t>
  </si>
  <si>
    <t>20-60-100</t>
  </si>
  <si>
    <t>OPEL COMBO</t>
  </si>
  <si>
    <t>Correa de accesorios</t>
  </si>
  <si>
    <t>10-50-70</t>
  </si>
  <si>
    <t>20-100</t>
  </si>
  <si>
    <t>30-90</t>
  </si>
  <si>
    <t>80 c/dist</t>
  </si>
  <si>
    <t>FAI</t>
  </si>
  <si>
    <t>BUJ</t>
  </si>
  <si>
    <t>Bujías</t>
  </si>
  <si>
    <t>40-80</t>
  </si>
  <si>
    <t>KD</t>
  </si>
  <si>
    <t xml:space="preserve">Cambio Filtro de Polen </t>
  </si>
  <si>
    <t>Kit de distribución</t>
  </si>
  <si>
    <t>MUSSO D22DTR 4X2 Y 4X4</t>
  </si>
  <si>
    <t>Cambio Filtro  de Combustible</t>
  </si>
  <si>
    <t>Refrigerante</t>
  </si>
  <si>
    <t>HYUNDAI ACCENT BENCINERA</t>
  </si>
  <si>
    <t>FILTRO AIRE HYUNDAI ACCENT BENCINERO</t>
  </si>
  <si>
    <t>CORREA DE ACCESORIOS HYUNDAI ACCENT BENCINERO</t>
  </si>
  <si>
    <t>FILTRO MOTOR PORTER</t>
  </si>
  <si>
    <t>FILTRO COMBUSTIBLE  PORTER</t>
  </si>
  <si>
    <t>FILTRO AIRE PORTER</t>
  </si>
  <si>
    <t>CORREA ACCESORIOS PORTER</t>
  </si>
  <si>
    <t xml:space="preserve">CORREA ACCESORIOS NEW EXPERT </t>
  </si>
  <si>
    <t>FILTRO DE MOTOR  COLORADO</t>
  </si>
  <si>
    <t>FILTRO DE COMBUSTIBLE COLORADO</t>
  </si>
  <si>
    <t>FILTRO DE POLEN COLORADO</t>
  </si>
  <si>
    <t>CORREA DE ACCESORIOS COLORADO</t>
  </si>
  <si>
    <t>FILTRO DE AIRE COLORADO</t>
  </si>
  <si>
    <t>FILTRO DE AIRE FORD PETROLERA</t>
  </si>
  <si>
    <t>GRASA DE RODAMIENTO NQR</t>
  </si>
  <si>
    <t>FILTRO DE COMBUSTIBLE L200</t>
  </si>
  <si>
    <t>30-70</t>
  </si>
  <si>
    <t>HYUNDAI PORTER 2.5 CRDI EURO V</t>
  </si>
  <si>
    <t>15-75-105</t>
  </si>
  <si>
    <t>10-20-70</t>
  </si>
  <si>
    <t>30-60-90</t>
  </si>
  <si>
    <t>Litro Refrigerante</t>
  </si>
  <si>
    <t>Cambio Kit de distribución</t>
  </si>
  <si>
    <t>FIAT DUCATO MEC 4X2 DIESEL</t>
  </si>
  <si>
    <t>Litro Aceite de Transmisión</t>
  </si>
  <si>
    <t xml:space="preserve">40-80 </t>
  </si>
  <si>
    <t xml:space="preserve">RAM VAN 700 CITY DIESEL </t>
  </si>
  <si>
    <t>60 C/DIST</t>
  </si>
  <si>
    <t xml:space="preserve">NEW RAV 4 LE 2.0 4X2 CVT </t>
  </si>
  <si>
    <t xml:space="preserve">NQR CHASSIS CABINA NQR 919_E5 ABS </t>
  </si>
  <si>
    <t>PEUGEOT BOXER 333</t>
  </si>
  <si>
    <t>FILTRO DE MOTOR HILUX</t>
  </si>
  <si>
    <t>FILTRO DE POLEN HILUX</t>
  </si>
  <si>
    <t>FILTRO DE AIRE HILUX</t>
  </si>
  <si>
    <t>FILTRO DE COMBUSTIBLE HILUX</t>
  </si>
  <si>
    <t>45-75-105</t>
  </si>
  <si>
    <t>FILTRO DE MOTOR NP300-NAVARA</t>
  </si>
  <si>
    <t>FILTRO DE POLEN NP300-NAVARA</t>
  </si>
  <si>
    <t>FILTRO DE AIRE NP300-NAVARA</t>
  </si>
  <si>
    <t>FILTRO DE COMBUSTIBLE NP300-NAVARA</t>
  </si>
  <si>
    <t>Retén eje de levas (x2)</t>
  </si>
  <si>
    <t>Retén delantero cigüeñal</t>
  </si>
  <si>
    <t>Ac. Transmisión Mecánica</t>
  </si>
  <si>
    <t>Ac. Diferencial trasero</t>
  </si>
  <si>
    <t>Ac. Dirección hidráulica</t>
  </si>
  <si>
    <t>MAXUS T60 2.8 EURO 5 MT 4X2 (USO NORMAL)</t>
  </si>
  <si>
    <t>FILTRO DE POLEN MAXUS</t>
  </si>
  <si>
    <t>FILTRO DE AIRE MAXUS</t>
  </si>
  <si>
    <t>FILTRO DE COMBUSTIBLE MAXUS</t>
  </si>
  <si>
    <t>CORREA DE ACCESORIOS MAXUS</t>
  </si>
  <si>
    <t>RETEN EJE LEVAS MAXUS</t>
  </si>
  <si>
    <t>REL</t>
  </si>
  <si>
    <t>REC</t>
  </si>
  <si>
    <t>Ac. Diferencial DELANTERO</t>
  </si>
  <si>
    <t>RETEN DELANTERO CIGÜEÑAL MAXUS</t>
  </si>
  <si>
    <t>Kit de distribucion</t>
  </si>
  <si>
    <t>FILTRO DE COMBUSTIBLE NEW FORD PETROLERA</t>
  </si>
  <si>
    <t>FILTRO DE POLEN NEW  FORD PETROLERA</t>
  </si>
  <si>
    <t>CORREA ACCESORIOS NEW FORD PETROLERA</t>
  </si>
  <si>
    <t>FILTRO MOTOR NEW FORD PETROLERA</t>
  </si>
  <si>
    <t>kit Correa de accesorios</t>
  </si>
  <si>
    <t>LIQUIDO LIMPIAPARABRISAS CONCENTRADO</t>
  </si>
  <si>
    <t>LLP</t>
  </si>
  <si>
    <t>Kit de Distribución más bomba de agua</t>
  </si>
  <si>
    <t>PEUGEOT NEW EXPERT L3 HDI 150</t>
  </si>
  <si>
    <t>FILTRO DE MOTOR LANDTREK</t>
  </si>
  <si>
    <t>FILTRO POLEN LANDTREK</t>
  </si>
  <si>
    <t xml:space="preserve">FILTRO DE AIRE LANDTREK </t>
  </si>
  <si>
    <t>FILTRO DE COMBUSTIBLE LANDTREK</t>
  </si>
  <si>
    <t>CORREA ACCESORIOS  LANDTREK</t>
  </si>
  <si>
    <t>L-200 4X2 Y 4X4 DIESEL 2.4 MEC. E5 (KK1 &amp; KL1)</t>
  </si>
  <si>
    <t>NEW L-200 4X2 Y 4X4 DIESEL (XRT-XR)</t>
  </si>
  <si>
    <t>FILTRO DE MOTOR NEW L200</t>
  </si>
  <si>
    <t>FILTRO DE POLEN NEW L200</t>
  </si>
  <si>
    <t>FILTRO DE AIRE NEW L200</t>
  </si>
  <si>
    <t>FILTRO DE COMBUSTIBLE NEW L200</t>
  </si>
  <si>
    <t>LANDTREK HDI 150 4x4</t>
  </si>
  <si>
    <t>VOLKSWAGEN SAVEIRO</t>
  </si>
  <si>
    <t>MODELO</t>
  </si>
  <si>
    <t>Gestión Revisión Técnica</t>
  </si>
  <si>
    <t xml:space="preserve">Gestión Altas y Bajas App </t>
  </si>
  <si>
    <t>Cobro es por uso de aplicación y lavado de la unidad, no por permanencia en las instalaciones</t>
  </si>
  <si>
    <t>Recarga extintor 1 KG</t>
  </si>
  <si>
    <t>Cuando el vehículo ingresa solo por lavado</t>
  </si>
  <si>
    <t xml:space="preserve">Servicios </t>
  </si>
  <si>
    <t>Valor Neto Unit</t>
  </si>
  <si>
    <t xml:space="preserve">Scanner diagnóstico multimarca </t>
  </si>
  <si>
    <t>Líquido Limpiaparabrisas Concentrado</t>
  </si>
  <si>
    <t>10-30-50-70</t>
  </si>
  <si>
    <t>LANDTREK HDI 150 4x2</t>
  </si>
  <si>
    <t xml:space="preserve">MAXUS T60 D 2.0 EURO 5 MT 4X4 </t>
  </si>
  <si>
    <t xml:space="preserve">MAXUS T60 2.8 EURO 5 MT 4X2 </t>
  </si>
  <si>
    <t>15-105</t>
  </si>
  <si>
    <t>90 C/D</t>
  </si>
  <si>
    <t>75 C/D</t>
  </si>
  <si>
    <t>80 C/D</t>
  </si>
  <si>
    <t>MAXUS T60 2.8 EURO 5 MT 4X4(USO NORMAL)</t>
  </si>
  <si>
    <t>Ac. Diferencial delantero</t>
  </si>
  <si>
    <t>Liquido de freno</t>
  </si>
  <si>
    <t>Ac. Caja de Transferencia</t>
  </si>
  <si>
    <t>GTC</t>
  </si>
  <si>
    <t>GOLILLA TAPON DEL CARTER</t>
  </si>
  <si>
    <t>Cambio golilla tapón del carter</t>
  </si>
  <si>
    <t>MAXUS T60 D 2.0 EURO 6 MT 4X2 (USO NORMAL)</t>
  </si>
  <si>
    <t>Rodillo tensor correa de accesorios</t>
  </si>
  <si>
    <t>Ac.  de direccion hidráulica</t>
  </si>
  <si>
    <t>Aceite Dirección Hidraulica</t>
  </si>
  <si>
    <t>MAXUS T60 D 2.0 EURO 5 MT 4X4 (USO NORMAL)</t>
  </si>
  <si>
    <t>85 C/D</t>
  </si>
  <si>
    <t xml:space="preserve">NISSAN NP-NAVARA MEC 4X4 </t>
  </si>
  <si>
    <t>TOYOTA HILUX 2.4 MEC 4X4 E5</t>
  </si>
  <si>
    <t>CHEVROLET COLORADO 4X4 AT</t>
  </si>
  <si>
    <t>NEW RANGER DIESEL 3.2 E6</t>
  </si>
  <si>
    <t>MAXUS T60 D 2.0 EURO 6 MT 4X2</t>
  </si>
  <si>
    <t>MAXUS T60 2.8 EURO 5 MT 4X4</t>
  </si>
  <si>
    <t>NEW L-200 4X4 DIESEL (XRT-XR)</t>
  </si>
  <si>
    <t>NEW L-200 4X2 DIESEL (XRT-XR)</t>
  </si>
  <si>
    <t>L-200 4X2 DIESEL 2.4 MEC. E5 (KK1 &amp; KL1)</t>
  </si>
  <si>
    <t>L-200  4X4 DIESEL 2.4 MEC. E5 (KK1 &amp; KL1)</t>
  </si>
  <si>
    <t>L-200 4X2 DIESEL 2.4 MEC. E6 (KK1 &amp; KL1)</t>
  </si>
  <si>
    <t>L-200 4X4 DIESEL 2.4 MEC. E6 (KK1 &amp; KL1)</t>
  </si>
  <si>
    <t xml:space="preserve">MUSSO D22DTR 4X2 </t>
  </si>
  <si>
    <t>MUSSO D22DTR 4X4</t>
  </si>
  <si>
    <t>NEW RAV 4 LE 2.0 4X2 CVT</t>
  </si>
  <si>
    <t>HYUNDAI GRAND I-10</t>
  </si>
  <si>
    <t>Cambio Bujías</t>
  </si>
  <si>
    <t>FILTRO DE MOTOR I10</t>
  </si>
  <si>
    <t>FILTRO DE POLEN I10</t>
  </si>
  <si>
    <t>FILTRO DE AIRE I10</t>
  </si>
  <si>
    <t>FILTRO DE COMBUSTIBLE I10</t>
  </si>
  <si>
    <t>FILTRO DE MOTOR G.WALL</t>
  </si>
  <si>
    <t>FILTRO DE POLEN G.WALL</t>
  </si>
  <si>
    <t>FILTRO DE AIRE G.WALL</t>
  </si>
  <si>
    <t>FILTRO DE COMBUSTIBLE G.WALL</t>
  </si>
  <si>
    <t>FILTRO MOTOR HYUNDAI ACCENT Y ELANTRA BENCINERO</t>
  </si>
  <si>
    <t>FILTRO COMBUSTIBLE HYUNDAI ACCENT Y ELANTRA BENCINERO</t>
  </si>
  <si>
    <t>BUJIAS HYUNDAI ACCENT Y ELANTRA BENCINERO</t>
  </si>
  <si>
    <t>FILTRO DE AIRE ELANTRA</t>
  </si>
  <si>
    <t>HYUNDAI ELANTRA BENCINERA</t>
  </si>
  <si>
    <t>AL1C1</t>
  </si>
  <si>
    <t>FILTRO DE MOTOR CAPTIVA</t>
  </si>
  <si>
    <t>FILTRO DE POLEN CAPTIVA</t>
  </si>
  <si>
    <t>FILTRO DE AIRE CAPTIVA</t>
  </si>
  <si>
    <t>FILTRO DE COMBUSTIBLE CAPTIVA</t>
  </si>
  <si>
    <t>BUJIAS CAPTIVA</t>
  </si>
  <si>
    <t>Bujias</t>
  </si>
  <si>
    <t>CAPTIVA 1.5 4X2 MT</t>
  </si>
  <si>
    <t xml:space="preserve"> PARTNER 5008</t>
  </si>
  <si>
    <t>MANTENCIONES CON PAUTA CADA 15.000 KM (referencial, según pauta de cada modelo y ciclo de mantenimiento)</t>
  </si>
  <si>
    <t>H/H 28000 MÁS 6000 LAVADO</t>
  </si>
  <si>
    <t>Bujías (150 KMS)</t>
  </si>
  <si>
    <t xml:space="preserve">NISSAN X-TRAIL T32/T31 </t>
  </si>
  <si>
    <t>A0W20</t>
  </si>
  <si>
    <t>ACEITE DE MOTOR 0W20</t>
  </si>
  <si>
    <t>FILTRO DE MOTOR NISSAN X-TRAIL T32/T31</t>
  </si>
  <si>
    <t>FILTRO DE POLEN NISSAN X-TRAIL T32/T31</t>
  </si>
  <si>
    <t>FILTRO DE AIRE NISSAN X-TRAIL T32/T31</t>
  </si>
  <si>
    <t xml:space="preserve">MAZDA CX5 </t>
  </si>
  <si>
    <t>FILTRO DE AIRE MAZDA CX5</t>
  </si>
  <si>
    <t>FILTRO DE COMBUSTIBLE ORIGINAL MAZDA CX5</t>
  </si>
  <si>
    <t>HYUNDAI CRETA BENCINERA</t>
  </si>
  <si>
    <t>CADA 160</t>
  </si>
  <si>
    <t>NISSAN VERSA</t>
  </si>
  <si>
    <t>FILTRO DE MOTOR NISSAN VERSA</t>
  </si>
  <si>
    <t>FILTRO DE POLEN NISSAN VERSA</t>
  </si>
  <si>
    <t>FILTRO DE AIRE NISSAN VERSA</t>
  </si>
  <si>
    <t>BUJIAS NISSAN VERSA</t>
  </si>
  <si>
    <t xml:space="preserve"> hh multimarca</t>
  </si>
  <si>
    <t>29-35 hh</t>
  </si>
  <si>
    <t>SAN</t>
  </si>
  <si>
    <t>SANITIZADO</t>
  </si>
  <si>
    <t>valor trámite sin rechazo</t>
  </si>
  <si>
    <t>valor unitario</t>
  </si>
  <si>
    <t>FILTRO POLEN RAV</t>
  </si>
  <si>
    <t>Citroen C-ELYSEE</t>
  </si>
  <si>
    <t>FILTRO DE COMBUSTIBLE  X-TRAIL T32/T31</t>
  </si>
  <si>
    <t>BUJIAS MAZDA CX5</t>
  </si>
  <si>
    <t>KIT DISTRIBUCIÓN  LANDTREK</t>
  </si>
  <si>
    <t>FILTRO POLEN L200</t>
  </si>
  <si>
    <t>20-40-60-100</t>
  </si>
  <si>
    <t>JUNTA TAPON BLOQUE CILINDRO</t>
  </si>
  <si>
    <t>Cambio JUNTA TAPON BLOQUE CILINDRO</t>
  </si>
  <si>
    <t xml:space="preserve">ACEITE DIFERENCIA TRASERO </t>
  </si>
  <si>
    <t xml:space="preserve">ACEITE DIFERENCIA DELANTERO </t>
  </si>
  <si>
    <t xml:space="preserve">ACEITE DE CAJA TRANSFERENCIA </t>
  </si>
  <si>
    <t>ACEITE CAJA TRANSMISION</t>
  </si>
  <si>
    <t>BUJIAS I10-kia morning</t>
  </si>
  <si>
    <t>FILTRO DE MOTOR KIA morning</t>
  </si>
  <si>
    <t>FILTRO DE POLEN KIA morning</t>
  </si>
  <si>
    <t>FILTRO DE AIRE KIA morning</t>
  </si>
  <si>
    <t>FILTRO DE COMBUSTIBLE KIA morning</t>
  </si>
  <si>
    <t>FILTRO DE MOTOR RAM 700 bencinero</t>
  </si>
  <si>
    <t>FILTRO DE MOTOR RAM  van 700 petrolero</t>
  </si>
  <si>
    <t>FILTRO AIRE RAM  van 700 petrolero</t>
  </si>
  <si>
    <t>FILTRO DE COMBUSTIBLE RAM  van 700 petrolero</t>
  </si>
  <si>
    <t>CORREA ACCESORIOS RAM  van 700 petrolero</t>
  </si>
  <si>
    <t>KIT DISTRIBUCIÓN RAM  van 700 petrolero</t>
  </si>
  <si>
    <t>FILTRO DE POLEN RAM  van 700 petrolero</t>
  </si>
  <si>
    <t>FILTRO AIRE RAM 700 bencinero</t>
  </si>
  <si>
    <t>FILTRO DE COMBUSTIBLE RAM 700 bencinero</t>
  </si>
  <si>
    <t>FILTRO DE POLEN RAM 700 bencinero</t>
  </si>
  <si>
    <t>CORREA ACCESORIOS RAM 700 bencinero</t>
  </si>
  <si>
    <t>KIT DISTRIBUCIÓN RAM 700 bencinero</t>
  </si>
  <si>
    <t>Bujia de encendido A</t>
  </si>
  <si>
    <t xml:space="preserve">Refrigerante </t>
  </si>
  <si>
    <t>Líquido de Freno  A</t>
  </si>
  <si>
    <t>Kit distribucion A</t>
  </si>
  <si>
    <t>Correa accesorios A</t>
  </si>
  <si>
    <t>BUJIAS RAM 700 bencinero</t>
  </si>
  <si>
    <t>FORD TERRITOY 4x2 AT</t>
  </si>
  <si>
    <t>60-100</t>
  </si>
  <si>
    <t>Cambio Filtro de polen</t>
  </si>
  <si>
    <t>FILTRO DE MOTOR TODAS LAS PARTNER-OPEL Y BERLINGO-5008- c-elysee</t>
  </si>
  <si>
    <t>FILTRO POLEN NEW PARTNER TODAS LAS PARTNER-OPEL Y BERLINGO-5008 c-elysee</t>
  </si>
  <si>
    <t>FILTRO AIRE TODAS LAS PARTNER-OPEL Y BERLINGO-5008- c-elysee</t>
  </si>
  <si>
    <t>FILTRO COMBUSTIBLE  TODAS LAS PARTNER-OPEL Y BERLINGO-5008- c-elysee</t>
  </si>
  <si>
    <t>KIT DISTRIBUCIÓN TODAS LAS PARTNER-OPEL Y BERLINGO-5008-c-elysee</t>
  </si>
  <si>
    <t>FILTRO DE MOTOR TUCSON BENCINERA - CRETA</t>
  </si>
  <si>
    <t>FILTRO DE AIRE TUCSON  BENCINERA - CRETA</t>
  </si>
  <si>
    <t>FILTRO DE COMBUSTIBLE TUCSON  BENCINERA - CRETA</t>
  </si>
  <si>
    <t>CORREA DE ACCESORIOS TUCSON BENCINERA - CRETA</t>
  </si>
  <si>
    <t>FILTRO DE MOTOR FORD TERRITORY</t>
  </si>
  <si>
    <t>FILTRO POLENFORD TERRITORY</t>
  </si>
  <si>
    <t>FILTRO DE AIRE FORD TERRITORY</t>
  </si>
  <si>
    <t>FILTRO DE COMBUSTIBLE FORD TERRITORY</t>
  </si>
  <si>
    <t>CORREA ACCESORIOS  FORD TERRITORY</t>
  </si>
  <si>
    <t xml:space="preserve">FILTRO DE POLEN TUCSON  BENCINERA </t>
  </si>
  <si>
    <t>BUJIAS CRETA</t>
  </si>
  <si>
    <t>'</t>
  </si>
  <si>
    <t>JT</t>
  </si>
  <si>
    <t>CORREA ACCESORIOS ELANTRA</t>
  </si>
  <si>
    <t>CORREA ACCESORIOS I10</t>
  </si>
  <si>
    <t>RAM VAN 700 BENCINERO</t>
  </si>
  <si>
    <t>FILTRO DE MOTOR BOXER - JUMPER</t>
  </si>
  <si>
    <t>FILTRO DE POLEN BOXER- JUMPER</t>
  </si>
  <si>
    <t>FILTRO DE AIRE BOXER - JUMPER</t>
  </si>
  <si>
    <t>FILTRO DE COMBUSTIBLE BOXER- JUMPER</t>
  </si>
  <si>
    <t>CORREA DE ACCESORIOS BOXER- JUMPER</t>
  </si>
  <si>
    <t>KIT DE DISTRIBUCIÓN BOXER- JUMPER</t>
  </si>
  <si>
    <t>CITROEN JUMPER</t>
  </si>
  <si>
    <t xml:space="preserve">NISSAN XTRAIL T32/T31 </t>
  </si>
  <si>
    <t>GREAT WALL POET 2.0 MEC 4X4</t>
  </si>
  <si>
    <t>GREAT WALL POET 2.0 MEC 4X2</t>
  </si>
  <si>
    <t>FILTRO DE MOTOR CORROLLA CROSS CVT</t>
  </si>
  <si>
    <t>FILTRO POLEN CORROLLA CROSS CVT</t>
  </si>
  <si>
    <t>FILTRO DE AIRE CORROLLA CROSS CVT</t>
  </si>
  <si>
    <t>NEW TOYOTA COROLLA CROSS CVT 2.0 AUT</t>
  </si>
  <si>
    <t>KIA  MORNING</t>
  </si>
  <si>
    <t>RT</t>
  </si>
  <si>
    <t>RODILLO TENSOR</t>
  </si>
  <si>
    <t>Litro de Aceite Transferencia</t>
  </si>
  <si>
    <t>FILTRO DE MOTOR MAXUS 2.0</t>
  </si>
  <si>
    <t>MAXUS EV30</t>
  </si>
  <si>
    <t>Anticongelante del motor accionamiento</t>
  </si>
  <si>
    <t>ANT</t>
  </si>
  <si>
    <t>ANTICONGELANTE ELECTRICO Mobil Mining Coolant 50%</t>
  </si>
  <si>
    <t>ACEITE TRANSMISION Mobil ATF D/M</t>
  </si>
  <si>
    <t>ATF DM</t>
  </si>
  <si>
    <t>Cambio de Aceite de transmisión</t>
  </si>
  <si>
    <t>EV30</t>
  </si>
  <si>
    <t>OTRAS PARTNER DISTINTAS DE LA DEFINIDA EN LÍNEA 24, INFORMACION DADA POR SAMUEL, REVISAR CUANDO USAR CORRECTAMENTE CON SAMUEL</t>
  </si>
  <si>
    <t>CHEVROLET MONTANA 1.2</t>
  </si>
  <si>
    <t>TOYOTA 4 RUNNER 4X4 LIMITED</t>
  </si>
  <si>
    <t>FILTRO DE MOTOR TOYOTA RUNNER LIMITED</t>
  </si>
  <si>
    <t>FILTRO AIRE TOYOTA RUNNER LIMITED</t>
  </si>
  <si>
    <t>FILTRO DE POLEN TOYOTA RUNNER LIMITED</t>
  </si>
  <si>
    <t>FILTRO DE COMBUSTIBLE TOYOTA RUNNER LIMITED</t>
  </si>
  <si>
    <t>BUJIAS TOYOTA RUNNER LIMITED</t>
  </si>
  <si>
    <t>4x2</t>
  </si>
  <si>
    <t>4x4</t>
  </si>
  <si>
    <t>5-15-25-35-45-55-65-75-85-95</t>
  </si>
  <si>
    <t>20-40-60-80</t>
  </si>
  <si>
    <t>10-30-70-90</t>
  </si>
  <si>
    <t>USO NORMAL</t>
  </si>
  <si>
    <t>USO SEVERO</t>
  </si>
  <si>
    <t>CITROEN JUMPY</t>
  </si>
  <si>
    <t>FILTRO DE MOTOR CINTROEN JUMPY</t>
  </si>
  <si>
    <t>FILTRO AIRE CITROEN JUMPY</t>
  </si>
  <si>
    <t>FILTRO DE POLEN CITROEN JUMPY</t>
  </si>
  <si>
    <t>FILTRO COMBUSTIBLE CITROEN JUMPY</t>
  </si>
  <si>
    <t>CORREA ACCESORIOS CITROEN JUMPY</t>
  </si>
  <si>
    <t>KIT DISTRIBUCIÓN CITROEN JUMPY</t>
  </si>
  <si>
    <t>TOYOTA HILUX 2.4 MEC 4X2 y 4X4</t>
  </si>
  <si>
    <t>GREAT WALL POER 2.0 MEC</t>
  </si>
  <si>
    <t>Precio 01-04-26</t>
  </si>
  <si>
    <t>CHEVROLET SAIL 1.5</t>
  </si>
  <si>
    <t>FILTRO DE MOTOR CHEVROLET SAIL 1.5</t>
  </si>
  <si>
    <t>FILTRO AIRE CHEVROLET SAIL 1.5</t>
  </si>
  <si>
    <t>FILTRO DE POLEN CHEVROLET SAIL 1.5</t>
  </si>
  <si>
    <t>BUJIAS CHEVROLET SAIL 1.5</t>
  </si>
  <si>
    <t>FILTRO DE COMBUSTIBLE CHEVROLET SAIL 1.5</t>
  </si>
  <si>
    <t>VALOR LOCAL</t>
  </si>
  <si>
    <t>Litro de Frenos</t>
  </si>
  <si>
    <t>Aceite Caja Transmisión</t>
  </si>
  <si>
    <t>PRECIOS ACTUALIZADOS AL 09-04-2026</t>
  </si>
  <si>
    <t>PRECIOS VENTA TOTAL</t>
  </si>
  <si>
    <t>PRECIOS COMPRA TOTAL</t>
  </si>
  <si>
    <t>$41.400 (4 Litros)</t>
  </si>
  <si>
    <t>$80.500 (20 Litros)</t>
  </si>
  <si>
    <t>$163.556 (20 Litros)</t>
  </si>
  <si>
    <t>ADB</t>
  </si>
  <si>
    <t>AD-BLUE</t>
  </si>
  <si>
    <t>$12.650 (10 Litros)</t>
  </si>
  <si>
    <t>$737.094 (208 Litros)</t>
  </si>
  <si>
    <t>$1.479.117 (208 Litros)</t>
  </si>
  <si>
    <t>$665.603 (208 Litros)</t>
  </si>
  <si>
    <t>$690.254 (208 Litros)</t>
  </si>
  <si>
    <t>LLEVA EN EL ESTANQUE</t>
  </si>
  <si>
    <t>FILTRO DECANTADOR NQR</t>
  </si>
  <si>
    <t>FILTRO DE POLEN NQR</t>
  </si>
  <si>
    <t>FILTRO DE MOTOR MAXUS 2.8</t>
  </si>
  <si>
    <t xml:space="preserve">VA EN EL ESTANQUE </t>
  </si>
  <si>
    <t>FILTRO DE MOTOR L200</t>
  </si>
  <si>
    <t>FILTRO DE MOTOR MAZDA CX5</t>
  </si>
  <si>
    <t>FILTRO DE POLEN MAZDA CX5</t>
  </si>
  <si>
    <t>ORIGINAL 65.500</t>
  </si>
  <si>
    <t>NO</t>
  </si>
  <si>
    <t>ORIGINALES 16.900 C/U</t>
  </si>
  <si>
    <t>original 102.000</t>
  </si>
  <si>
    <t>NO DISPONIBLE POR AHORA</t>
  </si>
  <si>
    <t>ORIGINAL 38000</t>
  </si>
  <si>
    <t>VALORES COTIZADOS LOCALMENTE</t>
  </si>
  <si>
    <t>alternativo 24600 STGO.</t>
  </si>
  <si>
    <t>No dispobible aun</t>
  </si>
  <si>
    <t>SALFASUR ALTERNATIVO</t>
  </si>
  <si>
    <t>F. Polen 21.702</t>
  </si>
  <si>
    <t>FB</t>
  </si>
  <si>
    <t>FD</t>
  </si>
  <si>
    <t>FILTRO MOTOR ELANTRA BENCINERO</t>
  </si>
  <si>
    <t>FILTRO COMBUSTIBLE ELANTRA BENCINERO</t>
  </si>
  <si>
    <t>SOLO ORIGINAL</t>
  </si>
  <si>
    <t>Por el Par</t>
  </si>
  <si>
    <t>Peugeot Partner,Citroen Berlingo, Opel Combo, Volkswagen Saveiro, Volkswagen Amarok, Ssangyong Musso.</t>
  </si>
  <si>
    <t>Por Plumilla</t>
  </si>
  <si>
    <t>Resto de Vehiculos.</t>
  </si>
  <si>
    <t>Poer sin valor porque es original</t>
  </si>
  <si>
    <t>TOYOTA HILUX 2.4 MEC 4X2 E5</t>
  </si>
  <si>
    <t>70-90</t>
  </si>
  <si>
    <t>NO INFORMADA, REVISAR ANTES DE USAR</t>
  </si>
  <si>
    <t>75-105</t>
  </si>
  <si>
    <t>10-30.</t>
  </si>
  <si>
    <t>FILTRO POLEN HYUNDAI ACCENT-ELANTRA BENCINERO</t>
  </si>
  <si>
    <t>VALORES NETOS DE MANTENCION MODELO</t>
  </si>
  <si>
    <t>KTD</t>
  </si>
  <si>
    <t>KIT DISTRIBUCIÓN CHEV MONTANA</t>
  </si>
  <si>
    <t>KIT DISTRIBUCIÓN NEW FORD</t>
  </si>
  <si>
    <t>KIT DISTRIBUCION G.WALL</t>
  </si>
  <si>
    <t>KIT DISTRIBUCION MAXUS T60 2.0</t>
  </si>
  <si>
    <t>KIT DISTRIBUCION MAXUS T60 2.8</t>
  </si>
  <si>
    <t>JUMPER $157.900</t>
  </si>
  <si>
    <t>BOXER $138.650</t>
  </si>
  <si>
    <t>PARTNER/ BERLINGO $159.664</t>
  </si>
  <si>
    <t>C.CELYSE $159.664</t>
  </si>
  <si>
    <t>5008 $117.353</t>
  </si>
  <si>
    <t>accent 5900 y elantra 4200</t>
  </si>
  <si>
    <t>CORREA DE ACCESORIOS TODAS LAS PARTNER-OPEL Y BERLINGO-5008- c-elysee</t>
  </si>
  <si>
    <t>80 C/DIST</t>
  </si>
  <si>
    <t>70 C/D</t>
  </si>
  <si>
    <t>80 C/DIS</t>
  </si>
  <si>
    <t>60 CON DISTRIBUCION</t>
  </si>
  <si>
    <t>50-70-90</t>
  </si>
  <si>
    <t>10-30,</t>
  </si>
  <si>
    <t>20-50</t>
  </si>
  <si>
    <t>10-30-</t>
  </si>
  <si>
    <t>NO INFORMADA</t>
  </si>
  <si>
    <t>50-70</t>
  </si>
  <si>
    <t xml:space="preserve">L-200 4X2 Y 4X4 DIESEL 2.2 MEC. E6 (KK6-KL6) </t>
  </si>
  <si>
    <t>50-90</t>
  </si>
  <si>
    <t>estanque</t>
  </si>
  <si>
    <t>20-50-70</t>
  </si>
  <si>
    <t>no informar</t>
  </si>
  <si>
    <t>10.</t>
  </si>
  <si>
    <t>15-30</t>
  </si>
  <si>
    <t>OJO SOLO PORQUE LE PONEMOS 5W30</t>
  </si>
  <si>
    <t>50-70.</t>
  </si>
  <si>
    <t>ACEITE AUTOMATICA NO SE CAMBIA</t>
  </si>
  <si>
    <t>NO INFORMAR</t>
  </si>
  <si>
    <t>20.</t>
  </si>
  <si>
    <t>30-60</t>
  </si>
  <si>
    <t>Litro Li+A29quido de Freno</t>
  </si>
  <si>
    <t xml:space="preserve"> PARTNER K9 VU (Partner L1 BlueHDi 100) -BERLINGO  1.5</t>
  </si>
  <si>
    <t>PARTNER (TODAS INCLUYENDO  PARTNER (L1PT HDI 92, L1 HDI 92, L2 HDI 92)  PARTNER B9 ( L1 HDI 90)-NEW PARTNER-PARTNER ANTIGUA) 1.6</t>
  </si>
  <si>
    <t xml:space="preserve"> PARTNER K9 VU (Partner L1 BlueHDi 100)- BERLINGO 1.5</t>
  </si>
  <si>
    <t>Alineación flota liviana</t>
  </si>
  <si>
    <t>Alineación camión 3/4 y furgones</t>
  </si>
  <si>
    <t>Balanceo neumático flota liviana</t>
  </si>
  <si>
    <t>Rectificado de discos de freno flota liviana</t>
  </si>
  <si>
    <t>Rectificado de tambores de freno flota liviana</t>
  </si>
  <si>
    <t>Embalatado patines de freno flota liviana</t>
  </si>
  <si>
    <t>Confección bujes cáliper</t>
  </si>
  <si>
    <t>Montaje de neumático flota liviana</t>
  </si>
  <si>
    <t>Reparación de Neumáticos con balanceo flota liviana</t>
  </si>
  <si>
    <t xml:space="preserve">Adblue </t>
  </si>
  <si>
    <t xml:space="preserve">Traslado unidad flota liviana Grúa (Radio urbano) </t>
  </si>
  <si>
    <t>Arriendo de estacionamiento sobre 5 unidades</t>
  </si>
  <si>
    <t>valor mensual por unidad</t>
  </si>
  <si>
    <t>Lavado de Vehículo express flota liviana</t>
  </si>
  <si>
    <t>Grabado de patentes</t>
  </si>
  <si>
    <t>Grabado patentes en un (1) vidrio</t>
  </si>
  <si>
    <t>ITEM</t>
  </si>
  <si>
    <t>Unidad</t>
  </si>
  <si>
    <t>ÍTEM</t>
  </si>
  <si>
    <t>DETALLE</t>
  </si>
  <si>
    <t>VALOR NETO</t>
  </si>
  <si>
    <t>OBSERVACIONES</t>
  </si>
  <si>
    <t>DISTRIBUCION</t>
  </si>
  <si>
    <t>60000 CORREA Y TENSOR SIN BOMBA</t>
  </si>
  <si>
    <t>60001 CORREA Y TENSOR SIN BOMBA</t>
  </si>
  <si>
    <t>80000 SIN BOMBA</t>
  </si>
  <si>
    <t>160.000 SOLO KIT</t>
  </si>
  <si>
    <t>85.000 SIN BOMBA NI RETENES</t>
  </si>
  <si>
    <t>75.000 SIN BOMBA NI RETENES</t>
  </si>
  <si>
    <t>90.000 SIN BOMBA NI RETENES</t>
  </si>
  <si>
    <t xml:space="preserve">90.000 CON BOMBA </t>
  </si>
  <si>
    <t>CHILLAN</t>
  </si>
  <si>
    <t>FILTRO DE MOTOR CHEV MONTANA Y TRACKER</t>
  </si>
  <si>
    <t>FILTRO AIRE CHEV MONTANA Y TRACKER</t>
  </si>
  <si>
    <t>FILTRO DE POLEN CHEV MONTANA Y TRACKER</t>
  </si>
  <si>
    <t>BUJIAS CHEV MONTANA Y TRACKER</t>
  </si>
  <si>
    <t>CHEVROLET MONTANA 1,2  Y TRACKER 1.2 4X2 AT 2025</t>
  </si>
  <si>
    <t>KM</t>
  </si>
  <si>
    <t>VALOR</t>
  </si>
  <si>
    <t>VALORES NETOS CHEVROLET TRACKER 1.2 4X2 AT 2025</t>
  </si>
  <si>
    <t>ultimo precio informado el 25-05</t>
  </si>
  <si>
    <t>5874 ORIG 4200 ALTER</t>
  </si>
  <si>
    <t>FILTRO DE MOTOR SUZUKI FRONX</t>
  </si>
  <si>
    <t>13423 OR 2520 ALT</t>
  </si>
  <si>
    <t>16090 ORG</t>
  </si>
  <si>
    <t>48490 ORG</t>
  </si>
  <si>
    <t>39150 OR</t>
  </si>
  <si>
    <t>Correa alternador</t>
  </si>
  <si>
    <t>Correa bomba de agua</t>
  </si>
  <si>
    <t>FILTRO AIRE SUZUKI FRONX</t>
  </si>
  <si>
    <t>CORREA ALTERNADOR SUZUKI FRONX</t>
  </si>
  <si>
    <t>CORREA DE BOMBA DE AGUA SUZUKI FRONX</t>
  </si>
  <si>
    <t>BUJIAS SUZUKI FRONX</t>
  </si>
  <si>
    <t>CBA</t>
  </si>
  <si>
    <t>CALT</t>
  </si>
  <si>
    <t>KMS</t>
  </si>
  <si>
    <t>VALOR INFOR 18-06-26GONZALO GARRIDO</t>
  </si>
  <si>
    <t>SUZUKI FRONX 1.5 AT HYBRIDO</t>
  </si>
  <si>
    <t>FORD MAVERICK LARIAT 4X4 AT 2024</t>
  </si>
  <si>
    <t>FILTRO DE MOTOR FORD MAVERICK</t>
  </si>
  <si>
    <t>FILTRO AIRE FORD MAVERICK</t>
  </si>
  <si>
    <t>CORREA ACCESORIOS FORD MAVERICK</t>
  </si>
  <si>
    <t>FILTRO DE POLEN FORD MAVERICK</t>
  </si>
  <si>
    <t>BUJIAS FORD MAVERICK</t>
  </si>
  <si>
    <t xml:space="preserve">12200 ORIG </t>
  </si>
  <si>
    <t>23313 OR</t>
  </si>
  <si>
    <t>23000 ORG</t>
  </si>
  <si>
    <t>33000 ORG</t>
  </si>
  <si>
    <t>23750 OR</t>
  </si>
  <si>
    <t>Cambio Filtro  de Aire original</t>
  </si>
  <si>
    <t>Cambio Filtro  de Polen original</t>
  </si>
  <si>
    <t>Cambio Filtro de Aceite de Motor original</t>
  </si>
  <si>
    <t>Cambio bujias original</t>
  </si>
  <si>
    <t>Cambio correa de accesorios original</t>
  </si>
  <si>
    <t xml:space="preserve">LANDTREK </t>
  </si>
  <si>
    <t>VEHICULO NO INFORMADO PORQUE ACTUALMENTE ESTA SIENDO ATENDIDO EN EL CONCESIONARIO</t>
  </si>
  <si>
    <t xml:space="preserve">PAUTA ESTANDARIZADA </t>
  </si>
  <si>
    <t>PAUTA EXCLUSIVA, DADAPARA ESTE VEHICULO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</si>
</sst>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&quot;$&quot;\-#,##0"/>
    <numFmt numFmtId="42" formatCode="_ &quot;$&quot;* #,##0_ ;_ &quot;$&quot;* \-#,##0_ ;_ &quot;$&quot;* &quot;-&quot;_ ;_ @_ "/>
    <numFmt numFmtId="164" formatCode="_-&quot;$&quot;\ * #,##0_-;\-&quot;$&quot;\ * #,##0_-;_-&quot;$&quot;\ * &quot;-&quot;_-;_-@_-"/>
    <numFmt numFmtId="165" formatCode="_-* #,##0.00\ _p_t_a_-;\-* #,##0.00\ _p_t_a_-;_-* &quot;-&quot;??\ _p_t_a_-;_-@_-"/>
  </numFmts>
  <fonts count="3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2" fontId="4" fillId="0" borderId="0" applyFont="0" applyFill="0" applyBorder="0" applyAlignment="0" applyProtection="0"/>
    <xf numFmtId="0" fontId="17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5" fillId="0" borderId="0"/>
    <xf numFmtId="42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25" fillId="0" borderId="0"/>
    <xf numFmtId="42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42" fontId="4" fillId="0" borderId="0" applyFont="0" applyFill="0" applyBorder="0" applyAlignment="0" applyProtection="0"/>
  </cellStyleXfs>
  <cellXfs count="413">
    <xf numFmtId="0" fontId="0" fillId="0" borderId="0" xfId="0"/>
    <xf numFmtId="0" fontId="2" fillId="0" borderId="0" xfId="0" applyFont="1"/>
    <xf numFmtId="0" fontId="2" fillId="4" borderId="1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2" fontId="0" fillId="4" borderId="1" xfId="1" applyFont="1" applyFill="1" applyBorder="1" applyAlignment="1">
      <alignment horizontal="center"/>
    </xf>
    <xf numFmtId="42" fontId="6" fillId="4" borderId="1" xfId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42" fontId="8" fillId="3" borderId="1" xfId="1" applyFont="1" applyFill="1" applyBorder="1" applyAlignment="1">
      <alignment horizontal="center"/>
    </xf>
    <xf numFmtId="0" fontId="2" fillId="6" borderId="1" xfId="0" applyFont="1" applyFill="1" applyBorder="1"/>
    <xf numFmtId="42" fontId="8" fillId="6" borderId="1" xfId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/>
    <xf numFmtId="0" fontId="8" fillId="6" borderId="1" xfId="1" applyNumberFormat="1" applyFont="1" applyFill="1" applyBorder="1" applyAlignment="1">
      <alignment horizontal="center"/>
    </xf>
    <xf numFmtId="0" fontId="8" fillId="7" borderId="1" xfId="1" applyNumberFormat="1" applyFont="1" applyFill="1" applyBorder="1" applyAlignment="1">
      <alignment horizontal="center"/>
    </xf>
    <xf numFmtId="42" fontId="8" fillId="7" borderId="1" xfId="1" applyFont="1" applyFill="1" applyBorder="1" applyAlignment="1">
      <alignment horizontal="center"/>
    </xf>
    <xf numFmtId="0" fontId="3" fillId="0" borderId="0" xfId="0" applyFont="1"/>
    <xf numFmtId="0" fontId="8" fillId="0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0" fillId="7" borderId="4" xfId="0" applyFont="1" applyFill="1" applyBorder="1"/>
    <xf numFmtId="42" fontId="0" fillId="0" borderId="0" xfId="1" applyFont="1"/>
    <xf numFmtId="42" fontId="1" fillId="5" borderId="1" xfId="1" applyFont="1" applyFill="1" applyBorder="1" applyAlignment="1">
      <alignment horizontal="center"/>
    </xf>
    <xf numFmtId="42" fontId="5" fillId="5" borderId="1" xfId="1" applyFont="1" applyFill="1" applyBorder="1" applyAlignment="1">
      <alignment horizontal="center"/>
    </xf>
    <xf numFmtId="42" fontId="0" fillId="0" borderId="0" xfId="0" applyNumberFormat="1" applyAlignment="1">
      <alignment horizontal="center"/>
    </xf>
    <xf numFmtId="42" fontId="9" fillId="6" borderId="1" xfId="1" applyFont="1" applyFill="1" applyBorder="1" applyAlignment="1">
      <alignment horizontal="center"/>
    </xf>
    <xf numFmtId="0" fontId="9" fillId="6" borderId="1" xfId="1" applyNumberFormat="1" applyFont="1" applyFill="1" applyBorder="1" applyAlignment="1">
      <alignment horizontal="center"/>
    </xf>
    <xf numFmtId="42" fontId="9" fillId="3" borderId="1" xfId="1" applyFont="1" applyFill="1" applyBorder="1" applyAlignment="1">
      <alignment horizontal="center"/>
    </xf>
    <xf numFmtId="0" fontId="5" fillId="5" borderId="1" xfId="1" applyNumberFormat="1" applyFont="1" applyFill="1" applyBorder="1" applyAlignment="1">
      <alignment horizontal="center"/>
    </xf>
    <xf numFmtId="42" fontId="1" fillId="5" borderId="1" xfId="1" applyFont="1" applyFill="1" applyBorder="1" applyAlignment="1">
      <alignment horizontal="center" vertical="center"/>
    </xf>
    <xf numFmtId="42" fontId="10" fillId="7" borderId="4" xfId="1" applyFont="1" applyFill="1" applyBorder="1"/>
    <xf numFmtId="6" fontId="2" fillId="6" borderId="1" xfId="0" applyNumberFormat="1" applyFont="1" applyFill="1" applyBorder="1" applyAlignment="1">
      <alignment horizontal="left"/>
    </xf>
    <xf numFmtId="0" fontId="0" fillId="3" borderId="0" xfId="0" applyFill="1"/>
    <xf numFmtId="0" fontId="7" fillId="5" borderId="1" xfId="0" applyFont="1" applyFill="1" applyBorder="1" applyAlignment="1">
      <alignment horizontal="center"/>
    </xf>
    <xf numFmtId="42" fontId="7" fillId="5" borderId="1" xfId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12" fillId="5" borderId="1" xfId="1" applyNumberFormat="1" applyFont="1" applyFill="1" applyBorder="1" applyAlignment="1">
      <alignment horizontal="center"/>
    </xf>
    <xf numFmtId="0" fontId="7" fillId="6" borderId="1" xfId="0" applyFont="1" applyFill="1" applyBorder="1"/>
    <xf numFmtId="0" fontId="7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42" fontId="9" fillId="7" borderId="1" xfId="1" applyFont="1" applyFill="1" applyBorder="1" applyAlignment="1">
      <alignment horizontal="center"/>
    </xf>
    <xf numFmtId="0" fontId="7" fillId="4" borderId="1" xfId="0" applyFont="1" applyFill="1" applyBorder="1"/>
    <xf numFmtId="42" fontId="3" fillId="4" borderId="1" xfId="1" applyFont="1" applyFill="1" applyBorder="1" applyAlignment="1">
      <alignment horizontal="center"/>
    </xf>
    <xf numFmtId="42" fontId="12" fillId="4" borderId="1" xfId="1" applyFont="1" applyFill="1" applyBorder="1" applyAlignment="1">
      <alignment horizontal="center"/>
    </xf>
    <xf numFmtId="0" fontId="7" fillId="6" borderId="3" xfId="0" applyFont="1" applyFill="1" applyBorder="1"/>
    <xf numFmtId="42" fontId="3" fillId="0" borderId="0" xfId="1" applyFont="1"/>
    <xf numFmtId="0" fontId="7" fillId="0" borderId="0" xfId="1" applyNumberFormat="1" applyFont="1" applyAlignment="1">
      <alignment horizontal="center"/>
    </xf>
    <xf numFmtId="0" fontId="1" fillId="5" borderId="1" xfId="1" applyNumberFormat="1" applyFont="1" applyFill="1" applyBorder="1" applyAlignment="1">
      <alignment horizontal="center"/>
    </xf>
    <xf numFmtId="0" fontId="7" fillId="5" borderId="1" xfId="1" applyNumberFormat="1" applyFont="1" applyFill="1" applyBorder="1" applyAlignment="1">
      <alignment horizontal="center"/>
    </xf>
    <xf numFmtId="2" fontId="13" fillId="16" borderId="1" xfId="0" applyNumberFormat="1" applyFont="1" applyFill="1" applyBorder="1" applyAlignment="1">
      <alignment horizontal="center" vertical="distributed"/>
    </xf>
    <xf numFmtId="42" fontId="10" fillId="0" borderId="0" xfId="1" applyFont="1"/>
    <xf numFmtId="0" fontId="10" fillId="0" borderId="0" xfId="0" applyFont="1"/>
    <xf numFmtId="0" fontId="1" fillId="5" borderId="1" xfId="0" applyFont="1" applyFill="1" applyBorder="1" applyAlignment="1">
      <alignment horizontal="center" wrapText="1"/>
    </xf>
    <xf numFmtId="42" fontId="1" fillId="5" borderId="1" xfId="1" applyFont="1" applyFill="1" applyBorder="1" applyAlignment="1">
      <alignment horizontal="center" wrapText="1"/>
    </xf>
    <xf numFmtId="42" fontId="0" fillId="0" borderId="0" xfId="1" applyFont="1" applyAlignment="1">
      <alignment horizontal="center"/>
    </xf>
    <xf numFmtId="42" fontId="1" fillId="5" borderId="1" xfId="1" applyFont="1" applyFill="1" applyBorder="1" applyAlignment="1">
      <alignment horizontal="center" vertical="center" wrapText="1"/>
    </xf>
    <xf numFmtId="2" fontId="13" fillId="23" borderId="1" xfId="0" applyNumberFormat="1" applyFont="1" applyFill="1" applyBorder="1" applyAlignment="1">
      <alignment horizontal="center" vertical="distributed"/>
    </xf>
    <xf numFmtId="0" fontId="1" fillId="23" borderId="1" xfId="0" applyFont="1" applyFill="1" applyBorder="1" applyAlignment="1">
      <alignment horizontal="center"/>
    </xf>
    <xf numFmtId="42" fontId="1" fillId="23" borderId="1" xfId="1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 vertical="center"/>
    </xf>
    <xf numFmtId="42" fontId="5" fillId="23" borderId="1" xfId="1" applyFont="1" applyFill="1" applyBorder="1" applyAlignment="1">
      <alignment horizontal="center"/>
    </xf>
    <xf numFmtId="0" fontId="5" fillId="23" borderId="1" xfId="1" applyNumberFormat="1" applyFont="1" applyFill="1" applyBorder="1" applyAlignment="1">
      <alignment horizontal="center"/>
    </xf>
    <xf numFmtId="0" fontId="1" fillId="23" borderId="1" xfId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8" fillId="3" borderId="1" xfId="1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9" fillId="3" borderId="1" xfId="1" applyNumberFormat="1" applyFont="1" applyFill="1" applyBorder="1" applyAlignment="1">
      <alignment horizontal="center"/>
    </xf>
    <xf numFmtId="0" fontId="2" fillId="24" borderId="1" xfId="0" applyFont="1" applyFill="1" applyBorder="1"/>
    <xf numFmtId="0" fontId="7" fillId="24" borderId="1" xfId="0" applyFont="1" applyFill="1" applyBorder="1"/>
    <xf numFmtId="0" fontId="2" fillId="24" borderId="1" xfId="0" applyFont="1" applyFill="1" applyBorder="1" applyAlignment="1">
      <alignment horizontal="left"/>
    </xf>
    <xf numFmtId="0" fontId="2" fillId="19" borderId="1" xfId="0" applyFont="1" applyFill="1" applyBorder="1" applyAlignment="1">
      <alignment horizontal="left"/>
    </xf>
    <xf numFmtId="42" fontId="8" fillId="19" borderId="1" xfId="1" applyFont="1" applyFill="1" applyBorder="1" applyAlignment="1">
      <alignment horizontal="center"/>
    </xf>
    <xf numFmtId="0" fontId="8" fillId="19" borderId="1" xfId="1" applyNumberFormat="1" applyFont="1" applyFill="1" applyBorder="1" applyAlignment="1">
      <alignment horizontal="center"/>
    </xf>
    <xf numFmtId="0" fontId="0" fillId="3" borderId="1" xfId="0" applyFill="1" applyBorder="1"/>
    <xf numFmtId="42" fontId="0" fillId="3" borderId="1" xfId="1" applyFont="1" applyFill="1" applyBorder="1"/>
    <xf numFmtId="0" fontId="2" fillId="3" borderId="1" xfId="0" applyFont="1" applyFill="1" applyBorder="1" applyAlignment="1">
      <alignment horizontal="center"/>
    </xf>
    <xf numFmtId="0" fontId="2" fillId="25" borderId="1" xfId="0" applyFont="1" applyFill="1" applyBorder="1" applyAlignment="1">
      <alignment horizontal="left"/>
    </xf>
    <xf numFmtId="42" fontId="8" fillId="25" borderId="1" xfId="1" applyFont="1" applyFill="1" applyBorder="1" applyAlignment="1">
      <alignment horizontal="center"/>
    </xf>
    <xf numFmtId="0" fontId="8" fillId="25" borderId="1" xfId="1" applyNumberFormat="1" applyFont="1" applyFill="1" applyBorder="1" applyAlignment="1">
      <alignment horizontal="center"/>
    </xf>
    <xf numFmtId="0" fontId="2" fillId="8" borderId="1" xfId="0" applyFont="1" applyFill="1" applyBorder="1"/>
    <xf numFmtId="42" fontId="0" fillId="8" borderId="0" xfId="1" applyFont="1" applyFill="1"/>
    <xf numFmtId="0" fontId="0" fillId="8" borderId="0" xfId="0" applyFill="1"/>
    <xf numFmtId="0" fontId="2" fillId="8" borderId="3" xfId="0" applyFont="1" applyFill="1" applyBorder="1"/>
    <xf numFmtId="42" fontId="6" fillId="8" borderId="1" xfId="1" applyFont="1" applyFill="1" applyBorder="1" applyAlignment="1">
      <alignment horizontal="center"/>
    </xf>
    <xf numFmtId="0" fontId="7" fillId="8" borderId="3" xfId="0" applyFont="1" applyFill="1" applyBorder="1"/>
    <xf numFmtId="42" fontId="12" fillId="8" borderId="1" xfId="1" applyFont="1" applyFill="1" applyBorder="1" applyAlignment="1">
      <alignment horizontal="center"/>
    </xf>
    <xf numFmtId="0" fontId="0" fillId="8" borderId="1" xfId="0" applyFill="1" applyBorder="1"/>
    <xf numFmtId="42" fontId="0" fillId="8" borderId="1" xfId="1" applyFont="1" applyFill="1" applyBorder="1"/>
    <xf numFmtId="0" fontId="0" fillId="19" borderId="0" xfId="0" applyFill="1"/>
    <xf numFmtId="42" fontId="0" fillId="19" borderId="0" xfId="1" applyFont="1" applyFill="1"/>
    <xf numFmtId="0" fontId="2" fillId="19" borderId="1" xfId="0" applyFont="1" applyFill="1" applyBorder="1" applyAlignment="1">
      <alignment horizontal="center"/>
    </xf>
    <xf numFmtId="0" fontId="2" fillId="19" borderId="1" xfId="0" applyFont="1" applyFill="1" applyBorder="1"/>
    <xf numFmtId="0" fontId="7" fillId="8" borderId="1" xfId="0" applyFont="1" applyFill="1" applyBorder="1"/>
    <xf numFmtId="0" fontId="7" fillId="19" borderId="1" xfId="0" applyFont="1" applyFill="1" applyBorder="1"/>
    <xf numFmtId="0" fontId="7" fillId="19" borderId="1" xfId="1" applyNumberFormat="1" applyFont="1" applyFill="1" applyBorder="1" applyAlignment="1">
      <alignment horizontal="center"/>
    </xf>
    <xf numFmtId="0" fontId="2" fillId="19" borderId="0" xfId="1" applyNumberFormat="1" applyFont="1" applyFill="1" applyAlignment="1">
      <alignment horizontal="center"/>
    </xf>
    <xf numFmtId="0" fontId="0" fillId="19" borderId="1" xfId="0" applyFill="1" applyBorder="1"/>
    <xf numFmtId="42" fontId="0" fillId="19" borderId="1" xfId="1" applyFont="1" applyFill="1" applyBorder="1"/>
    <xf numFmtId="0" fontId="0" fillId="19" borderId="1" xfId="0" applyFill="1" applyBorder="1" applyAlignment="1">
      <alignment horizontal="center"/>
    </xf>
    <xf numFmtId="0" fontId="2" fillId="19" borderId="1" xfId="1" applyNumberFormat="1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/>
    </xf>
    <xf numFmtId="42" fontId="0" fillId="4" borderId="0" xfId="1" applyFont="1" applyFill="1"/>
    <xf numFmtId="0" fontId="20" fillId="3" borderId="1" xfId="0" applyFont="1" applyFill="1" applyBorder="1"/>
    <xf numFmtId="0" fontId="20" fillId="3" borderId="1" xfId="0" applyFont="1" applyFill="1" applyBorder="1" applyAlignment="1">
      <alignment horizontal="left"/>
    </xf>
    <xf numFmtId="0" fontId="20" fillId="0" borderId="1" xfId="0" applyFont="1" applyBorder="1"/>
    <xf numFmtId="0" fontId="20" fillId="14" borderId="1" xfId="0" applyFont="1" applyFill="1" applyBorder="1"/>
    <xf numFmtId="0" fontId="20" fillId="15" borderId="1" xfId="0" applyFont="1" applyFill="1" applyBorder="1"/>
    <xf numFmtId="0" fontId="20" fillId="10" borderId="1" xfId="0" applyFont="1" applyFill="1" applyBorder="1"/>
    <xf numFmtId="0" fontId="20" fillId="15" borderId="3" xfId="0" applyFont="1" applyFill="1" applyBorder="1"/>
    <xf numFmtId="0" fontId="20" fillId="13" borderId="1" xfId="0" applyFont="1" applyFill="1" applyBorder="1"/>
    <xf numFmtId="0" fontId="20" fillId="21" borderId="1" xfId="0" applyFont="1" applyFill="1" applyBorder="1"/>
    <xf numFmtId="0" fontId="20" fillId="12" borderId="1" xfId="0" applyFont="1" applyFill="1" applyBorder="1"/>
    <xf numFmtId="0" fontId="20" fillId="2" borderId="1" xfId="0" applyFont="1" applyFill="1" applyBorder="1"/>
    <xf numFmtId="0" fontId="20" fillId="19" borderId="1" xfId="0" applyFont="1" applyFill="1" applyBorder="1"/>
    <xf numFmtId="0" fontId="20" fillId="9" borderId="1" xfId="0" applyFont="1" applyFill="1" applyBorder="1"/>
    <xf numFmtId="0" fontId="20" fillId="17" borderId="1" xfId="0" applyFont="1" applyFill="1" applyBorder="1"/>
    <xf numFmtId="0" fontId="20" fillId="8" borderId="1" xfId="0" applyFont="1" applyFill="1" applyBorder="1"/>
    <xf numFmtId="0" fontId="20" fillId="20" borderId="1" xfId="0" applyFont="1" applyFill="1" applyBorder="1"/>
    <xf numFmtId="0" fontId="20" fillId="4" borderId="1" xfId="0" applyFont="1" applyFill="1" applyBorder="1"/>
    <xf numFmtId="0" fontId="20" fillId="18" borderId="1" xfId="0" applyFont="1" applyFill="1" applyBorder="1"/>
    <xf numFmtId="0" fontId="2" fillId="26" borderId="1" xfId="0" applyFont="1" applyFill="1" applyBorder="1"/>
    <xf numFmtId="0" fontId="7" fillId="26" borderId="1" xfId="0" applyFont="1" applyFill="1" applyBorder="1"/>
    <xf numFmtId="0" fontId="2" fillId="26" borderId="0" xfId="0" applyFont="1" applyFill="1"/>
    <xf numFmtId="0" fontId="2" fillId="26" borderId="1" xfId="0" applyFont="1" applyFill="1" applyBorder="1" applyAlignment="1">
      <alignment horizontal="left"/>
    </xf>
    <xf numFmtId="42" fontId="0" fillId="3" borderId="1" xfId="0" applyNumberFormat="1" applyFill="1" applyBorder="1"/>
    <xf numFmtId="0" fontId="22" fillId="7" borderId="1" xfId="1" applyNumberFormat="1" applyFont="1" applyFill="1" applyBorder="1" applyAlignment="1">
      <alignment horizontal="center"/>
    </xf>
    <xf numFmtId="0" fontId="10" fillId="17" borderId="1" xfId="0" applyFont="1" applyFill="1" applyBorder="1"/>
    <xf numFmtId="0" fontId="20" fillId="27" borderId="1" xfId="0" applyFont="1" applyFill="1" applyBorder="1"/>
    <xf numFmtId="42" fontId="6" fillId="4" borderId="5" xfId="1" applyFont="1" applyFill="1" applyBorder="1" applyAlignment="1">
      <alignment horizontal="center"/>
    </xf>
    <xf numFmtId="0" fontId="0" fillId="10" borderId="0" xfId="0" applyFill="1"/>
    <xf numFmtId="0" fontId="10" fillId="4" borderId="1" xfId="0" applyFont="1" applyFill="1" applyBorder="1"/>
    <xf numFmtId="0" fontId="4" fillId="0" borderId="0" xfId="0" applyFont="1"/>
    <xf numFmtId="0" fontId="14" fillId="7" borderId="1" xfId="1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2" fontId="9" fillId="0" borderId="1" xfId="1" applyFont="1" applyFill="1" applyBorder="1" applyAlignment="1">
      <alignment horizontal="center"/>
    </xf>
    <xf numFmtId="0" fontId="9" fillId="0" borderId="1" xfId="1" applyNumberFormat="1" applyFont="1" applyFill="1" applyBorder="1" applyAlignment="1">
      <alignment horizontal="center"/>
    </xf>
    <xf numFmtId="42" fontId="8" fillId="0" borderId="1" xfId="1" applyFont="1" applyFill="1" applyBorder="1" applyAlignment="1">
      <alignment horizontal="center"/>
    </xf>
    <xf numFmtId="0" fontId="7" fillId="0" borderId="1" xfId="0" applyFont="1" applyBorder="1"/>
    <xf numFmtId="0" fontId="20" fillId="29" borderId="1" xfId="0" applyFont="1" applyFill="1" applyBorder="1"/>
    <xf numFmtId="0" fontId="7" fillId="3" borderId="1" xfId="0" applyFont="1" applyFill="1" applyBorder="1"/>
    <xf numFmtId="0" fontId="0" fillId="3" borderId="1" xfId="0" applyFill="1" applyBorder="1" applyAlignment="1">
      <alignment horizontal="center" vertical="center"/>
    </xf>
    <xf numFmtId="42" fontId="20" fillId="16" borderId="1" xfId="1" applyFont="1" applyFill="1" applyBorder="1"/>
    <xf numFmtId="42" fontId="20" fillId="31" borderId="1" xfId="1" applyFont="1" applyFill="1" applyBorder="1"/>
    <xf numFmtId="0" fontId="20" fillId="11" borderId="5" xfId="0" applyFont="1" applyFill="1" applyBorder="1"/>
    <xf numFmtId="42" fontId="10" fillId="31" borderId="1" xfId="1" applyFont="1" applyFill="1" applyBorder="1"/>
    <xf numFmtId="42" fontId="20" fillId="31" borderId="4" xfId="1" applyFont="1" applyFill="1" applyBorder="1"/>
    <xf numFmtId="42" fontId="20" fillId="31" borderId="7" xfId="1" applyFont="1" applyFill="1" applyBorder="1"/>
    <xf numFmtId="42" fontId="12" fillId="3" borderId="1" xfId="1" applyFont="1" applyFill="1" applyBorder="1" applyAlignment="1">
      <alignment horizontal="center"/>
    </xf>
    <xf numFmtId="42" fontId="6" fillId="3" borderId="1" xfId="1" applyFont="1" applyFill="1" applyBorder="1" applyAlignment="1">
      <alignment horizontal="center"/>
    </xf>
    <xf numFmtId="0" fontId="20" fillId="30" borderId="1" xfId="0" applyFont="1" applyFill="1" applyBorder="1"/>
    <xf numFmtId="0" fontId="0" fillId="0" borderId="0" xfId="0" quotePrefix="1"/>
    <xf numFmtId="0" fontId="20" fillId="22" borderId="1" xfId="0" applyFont="1" applyFill="1" applyBorder="1"/>
    <xf numFmtId="0" fontId="10" fillId="28" borderId="0" xfId="0" applyFont="1" applyFill="1"/>
    <xf numFmtId="42" fontId="6" fillId="3" borderId="1" xfId="0" applyNumberFormat="1" applyFont="1" applyFill="1" applyBorder="1" applyAlignment="1">
      <alignment horizontal="center"/>
    </xf>
    <xf numFmtId="0" fontId="24" fillId="22" borderId="1" xfId="0" applyFont="1" applyFill="1" applyBorder="1"/>
    <xf numFmtId="0" fontId="24" fillId="11" borderId="1" xfId="0" applyFont="1" applyFill="1" applyBorder="1"/>
    <xf numFmtId="0" fontId="24" fillId="21" borderId="1" xfId="0" applyFont="1" applyFill="1" applyBorder="1"/>
    <xf numFmtId="0" fontId="24" fillId="15" borderId="1" xfId="0" applyFont="1" applyFill="1" applyBorder="1"/>
    <xf numFmtId="0" fontId="24" fillId="2" borderId="1" xfId="0" applyFont="1" applyFill="1" applyBorder="1"/>
    <xf numFmtId="0" fontId="24" fillId="12" borderId="1" xfId="0" applyFont="1" applyFill="1" applyBorder="1"/>
    <xf numFmtId="0" fontId="24" fillId="18" borderId="1" xfId="0" applyFont="1" applyFill="1" applyBorder="1"/>
    <xf numFmtId="0" fontId="24" fillId="10" borderId="1" xfId="0" applyFont="1" applyFill="1" applyBorder="1"/>
    <xf numFmtId="0" fontId="24" fillId="27" borderId="1" xfId="0" applyFont="1" applyFill="1" applyBorder="1"/>
    <xf numFmtId="0" fontId="24" fillId="30" borderId="1" xfId="0" applyFont="1" applyFill="1" applyBorder="1"/>
    <xf numFmtId="0" fontId="24" fillId="30" borderId="1" xfId="0" applyFont="1" applyFill="1" applyBorder="1" applyAlignment="1">
      <alignment horizontal="left"/>
    </xf>
    <xf numFmtId="0" fontId="24" fillId="13" borderId="1" xfId="0" applyFont="1" applyFill="1" applyBorder="1"/>
    <xf numFmtId="0" fontId="3" fillId="6" borderId="1" xfId="0" applyFont="1" applyFill="1" applyBorder="1" applyAlignment="1">
      <alignment horizontal="left"/>
    </xf>
    <xf numFmtId="0" fontId="24" fillId="8" borderId="1" xfId="0" applyFont="1" applyFill="1" applyBorder="1"/>
    <xf numFmtId="42" fontId="1" fillId="23" borderId="1" xfId="1" applyFont="1" applyFill="1" applyBorder="1" applyAlignment="1">
      <alignment horizontal="center" wrapText="1"/>
    </xf>
    <xf numFmtId="0" fontId="24" fillId="4" borderId="1" xfId="0" applyFont="1" applyFill="1" applyBorder="1"/>
    <xf numFmtId="0" fontId="24" fillId="17" borderId="1" xfId="0" applyFont="1" applyFill="1" applyBorder="1"/>
    <xf numFmtId="0" fontId="24" fillId="29" borderId="1" xfId="0" applyFont="1" applyFill="1" applyBorder="1"/>
    <xf numFmtId="0" fontId="20" fillId="32" borderId="1" xfId="0" applyFont="1" applyFill="1" applyBorder="1"/>
    <xf numFmtId="0" fontId="10" fillId="13" borderId="1" xfId="0" applyFont="1" applyFill="1" applyBorder="1"/>
    <xf numFmtId="0" fontId="10" fillId="20" borderId="1" xfId="0" applyFont="1" applyFill="1" applyBorder="1"/>
    <xf numFmtId="6" fontId="2" fillId="3" borderId="1" xfId="0" applyNumberFormat="1" applyFont="1" applyFill="1" applyBorder="1" applyAlignment="1">
      <alignment horizontal="left"/>
    </xf>
    <xf numFmtId="6" fontId="24" fillId="10" borderId="1" xfId="0" applyNumberFormat="1" applyFont="1" applyFill="1" applyBorder="1"/>
    <xf numFmtId="42" fontId="9" fillId="19" borderId="1" xfId="1" applyFont="1" applyFill="1" applyBorder="1" applyAlignment="1">
      <alignment horizontal="center"/>
    </xf>
    <xf numFmtId="42" fontId="6" fillId="3" borderId="1" xfId="1" applyFont="1" applyFill="1" applyBorder="1"/>
    <xf numFmtId="0" fontId="7" fillId="33" borderId="1" xfId="0" applyFont="1" applyFill="1" applyBorder="1"/>
    <xf numFmtId="0" fontId="24" fillId="19" borderId="1" xfId="0" applyFont="1" applyFill="1" applyBorder="1"/>
    <xf numFmtId="0" fontId="24" fillId="14" borderId="1" xfId="0" applyFont="1" applyFill="1" applyBorder="1"/>
    <xf numFmtId="0" fontId="24" fillId="20" borderId="1" xfId="0" applyFont="1" applyFill="1" applyBorder="1"/>
    <xf numFmtId="42" fontId="9" fillId="25" borderId="1" xfId="1" applyFont="1" applyFill="1" applyBorder="1" applyAlignment="1">
      <alignment horizontal="center"/>
    </xf>
    <xf numFmtId="6" fontId="24" fillId="32" borderId="1" xfId="0" applyNumberFormat="1" applyFont="1" applyFill="1" applyBorder="1"/>
    <xf numFmtId="0" fontId="24" fillId="32" borderId="1" xfId="0" applyFont="1" applyFill="1" applyBorder="1"/>
    <xf numFmtId="6" fontId="24" fillId="12" borderId="1" xfId="0" applyNumberFormat="1" applyFont="1" applyFill="1" applyBorder="1"/>
    <xf numFmtId="0" fontId="3" fillId="3" borderId="0" xfId="0" applyFont="1" applyFill="1"/>
    <xf numFmtId="0" fontId="2" fillId="27" borderId="1" xfId="0" applyFont="1" applyFill="1" applyBorder="1" applyAlignment="1">
      <alignment horizontal="left"/>
    </xf>
    <xf numFmtId="42" fontId="0" fillId="3" borderId="0" xfId="1" applyFont="1" applyFill="1"/>
    <xf numFmtId="0" fontId="2" fillId="3" borderId="1" xfId="1" applyNumberFormat="1" applyFont="1" applyFill="1" applyBorder="1" applyAlignment="1">
      <alignment horizontal="center"/>
    </xf>
    <xf numFmtId="0" fontId="9" fillId="7" borderId="1" xfId="1" applyNumberFormat="1" applyFont="1" applyFill="1" applyBorder="1" applyAlignment="1">
      <alignment horizontal="center"/>
    </xf>
    <xf numFmtId="0" fontId="2" fillId="34" borderId="3" xfId="0" applyFont="1" applyFill="1" applyBorder="1"/>
    <xf numFmtId="0" fontId="0" fillId="34" borderId="0" xfId="0" applyFill="1"/>
    <xf numFmtId="42" fontId="0" fillId="34" borderId="0" xfId="1" applyFont="1" applyFill="1"/>
    <xf numFmtId="42" fontId="6" fillId="34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42" fontId="8" fillId="3" borderId="1" xfId="4" applyFont="1" applyFill="1" applyBorder="1" applyAlignment="1">
      <alignment horizontal="center"/>
    </xf>
    <xf numFmtId="0" fontId="2" fillId="3" borderId="0" xfId="0" applyFont="1" applyFill="1"/>
    <xf numFmtId="42" fontId="0" fillId="3" borderId="0" xfId="1" applyFont="1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10" fillId="29" borderId="1" xfId="0" applyFont="1" applyFill="1" applyBorder="1"/>
    <xf numFmtId="0" fontId="2" fillId="25" borderId="1" xfId="0" applyFont="1" applyFill="1" applyBorder="1"/>
    <xf numFmtId="0" fontId="7" fillId="25" borderId="1" xfId="0" applyFont="1" applyFill="1" applyBorder="1"/>
    <xf numFmtId="42" fontId="21" fillId="3" borderId="1" xfId="1" applyFont="1" applyFill="1" applyBorder="1" applyAlignment="1">
      <alignment horizontal="center"/>
    </xf>
    <xf numFmtId="0" fontId="23" fillId="3" borderId="0" xfId="0" applyFont="1" applyFill="1"/>
    <xf numFmtId="0" fontId="10" fillId="16" borderId="1" xfId="0" applyFont="1" applyFill="1" applyBorder="1"/>
    <xf numFmtId="0" fontId="20" fillId="16" borderId="1" xfId="0" applyFont="1" applyFill="1" applyBorder="1"/>
    <xf numFmtId="42" fontId="0" fillId="0" borderId="1" xfId="1" applyFont="1" applyBorder="1"/>
    <xf numFmtId="42" fontId="0" fillId="4" borderId="5" xfId="1" applyFont="1" applyFill="1" applyBorder="1" applyAlignment="1">
      <alignment horizontal="center"/>
    </xf>
    <xf numFmtId="6" fontId="7" fillId="6" borderId="1" xfId="0" applyNumberFormat="1" applyFont="1" applyFill="1" applyBorder="1" applyAlignment="1">
      <alignment horizontal="left"/>
    </xf>
    <xf numFmtId="0" fontId="7" fillId="5" borderId="1" xfId="1" applyNumberFormat="1" applyFont="1" applyFill="1" applyBorder="1" applyAlignment="1">
      <alignment horizontal="center" wrapText="1"/>
    </xf>
    <xf numFmtId="6" fontId="24" fillId="4" borderId="1" xfId="0" applyNumberFormat="1" applyFont="1" applyFill="1" applyBorder="1"/>
    <xf numFmtId="42" fontId="20" fillId="35" borderId="1" xfId="1" applyFont="1" applyFill="1" applyBorder="1"/>
    <xf numFmtId="0" fontId="0" fillId="0" borderId="1" xfId="0" applyBorder="1"/>
    <xf numFmtId="6" fontId="24" fillId="8" borderId="1" xfId="0" applyNumberFormat="1" applyFont="1" applyFill="1" applyBorder="1"/>
    <xf numFmtId="0" fontId="2" fillId="4" borderId="5" xfId="0" applyFont="1" applyFill="1" applyBorder="1"/>
    <xf numFmtId="0" fontId="2" fillId="8" borderId="8" xfId="0" applyFont="1" applyFill="1" applyBorder="1"/>
    <xf numFmtId="0" fontId="2" fillId="19" borderId="5" xfId="0" applyFont="1" applyFill="1" applyBorder="1"/>
    <xf numFmtId="42" fontId="6" fillId="4" borderId="6" xfId="1" applyFont="1" applyFill="1" applyBorder="1" applyAlignment="1">
      <alignment horizontal="center"/>
    </xf>
    <xf numFmtId="42" fontId="6" fillId="3" borderId="6" xfId="1" applyFont="1" applyFill="1" applyBorder="1" applyAlignment="1">
      <alignment horizontal="center"/>
    </xf>
    <xf numFmtId="0" fontId="2" fillId="19" borderId="6" xfId="1" applyNumberFormat="1" applyFont="1" applyFill="1" applyBorder="1" applyAlignment="1">
      <alignment horizontal="center"/>
    </xf>
    <xf numFmtId="42" fontId="0" fillId="0" borderId="1" xfId="0" applyNumberFormat="1" applyBorder="1" applyAlignment="1">
      <alignment horizontal="left"/>
    </xf>
    <xf numFmtId="0" fontId="2" fillId="0" borderId="4" xfId="0" applyFont="1" applyBorder="1" applyAlignment="1">
      <alignment horizontal="left"/>
    </xf>
    <xf numFmtId="42" fontId="9" fillId="0" borderId="4" xfId="1" applyFont="1" applyFill="1" applyBorder="1" applyAlignment="1">
      <alignment horizontal="center"/>
    </xf>
    <xf numFmtId="0" fontId="9" fillId="0" borderId="4" xfId="1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42" fontId="0" fillId="35" borderId="0" xfId="1" applyFont="1" applyFill="1"/>
    <xf numFmtId="42" fontId="0" fillId="0" borderId="0" xfId="1" applyFont="1" applyFill="1"/>
    <xf numFmtId="0" fontId="1" fillId="5" borderId="5" xfId="0" applyFont="1" applyFill="1" applyBorder="1" applyAlignment="1">
      <alignment horizontal="center" vertical="center"/>
    </xf>
    <xf numFmtId="42" fontId="9" fillId="3" borderId="5" xfId="1" applyFont="1" applyFill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42" fontId="1" fillId="23" borderId="1" xfId="1" applyFont="1" applyFill="1" applyBorder="1" applyAlignment="1">
      <alignment horizontal="center" vertical="center"/>
    </xf>
    <xf numFmtId="0" fontId="1" fillId="23" borderId="1" xfId="1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42" fontId="12" fillId="4" borderId="5" xfId="1" applyFont="1" applyFill="1" applyBorder="1" applyAlignment="1">
      <alignment horizontal="center"/>
    </xf>
    <xf numFmtId="42" fontId="9" fillId="3" borderId="6" xfId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1" fillId="23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42" fontId="9" fillId="0" borderId="5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2" fontId="2" fillId="6" borderId="1" xfId="0" applyNumberFormat="1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0" fillId="10" borderId="1" xfId="0" applyFill="1" applyBorder="1"/>
    <xf numFmtId="42" fontId="0" fillId="9" borderId="1" xfId="1" applyFont="1" applyFill="1" applyBorder="1"/>
    <xf numFmtId="6" fontId="0" fillId="35" borderId="0" xfId="1" applyNumberFormat="1" applyFont="1" applyFill="1"/>
    <xf numFmtId="42" fontId="20" fillId="31" borderId="0" xfId="1" applyFont="1" applyFill="1"/>
    <xf numFmtId="42" fontId="0" fillId="4" borderId="0" xfId="1" applyFont="1" applyFill="1" applyAlignment="1">
      <alignment horizontal="center" wrapText="1"/>
    </xf>
    <xf numFmtId="42" fontId="18" fillId="4" borderId="0" xfId="1" applyFont="1" applyFill="1" applyBorder="1" applyAlignment="1">
      <alignment horizontal="center" wrapText="1"/>
    </xf>
    <xf numFmtId="42" fontId="28" fillId="4" borderId="0" xfId="1" applyFont="1" applyFill="1" applyBorder="1" applyAlignment="1">
      <alignment horizontal="center" wrapText="1"/>
    </xf>
    <xf numFmtId="42" fontId="0" fillId="0" borderId="1" xfId="1" applyFont="1" applyBorder="1" applyAlignment="1">
      <alignment horizontal="right"/>
    </xf>
    <xf numFmtId="42" fontId="0" fillId="4" borderId="0" xfId="1" applyFont="1" applyFill="1" applyAlignment="1">
      <alignment horizontal="right" wrapText="1"/>
    </xf>
    <xf numFmtId="42" fontId="0" fillId="0" borderId="1" xfId="1" applyFont="1" applyFill="1" applyBorder="1"/>
    <xf numFmtId="6" fontId="0" fillId="0" borderId="1" xfId="1" applyNumberFormat="1" applyFont="1" applyBorder="1"/>
    <xf numFmtId="42" fontId="28" fillId="4" borderId="7" xfId="1" applyFont="1" applyFill="1" applyBorder="1" applyAlignment="1">
      <alignment wrapText="1"/>
    </xf>
    <xf numFmtId="42" fontId="0" fillId="0" borderId="5" xfId="1" applyFont="1" applyBorder="1" applyAlignment="1"/>
    <xf numFmtId="42" fontId="0" fillId="0" borderId="6" xfId="1" applyFont="1" applyBorder="1" applyAlignment="1"/>
    <xf numFmtId="42" fontId="0" fillId="35" borderId="0" xfId="1" applyFont="1" applyFill="1" applyBorder="1" applyAlignment="1">
      <alignment horizontal="center" vertical="center" wrapText="1"/>
    </xf>
    <xf numFmtId="42" fontId="0" fillId="35" borderId="1" xfId="1" applyFont="1" applyFill="1" applyBorder="1" applyAlignment="1">
      <alignment horizontal="center" vertical="center" wrapText="1"/>
    </xf>
    <xf numFmtId="42" fontId="0" fillId="35" borderId="1" xfId="1" applyFont="1" applyFill="1" applyBorder="1"/>
    <xf numFmtId="42" fontId="0" fillId="0" borderId="6" xfId="1" applyFont="1" applyBorder="1"/>
    <xf numFmtId="42" fontId="0" fillId="4" borderId="1" xfId="1" applyFont="1" applyFill="1" applyBorder="1" applyAlignment="1">
      <alignment horizontal="center" wrapText="1"/>
    </xf>
    <xf numFmtId="42" fontId="0" fillId="4" borderId="1" xfId="1" applyFont="1" applyFill="1" applyBorder="1" applyAlignment="1">
      <alignment horizontal="right" wrapText="1"/>
    </xf>
    <xf numFmtId="42" fontId="0" fillId="35" borderId="1" xfId="1" applyFont="1" applyFill="1" applyBorder="1" applyAlignment="1">
      <alignment horizontal="center" wrapText="1"/>
    </xf>
    <xf numFmtId="42" fontId="0" fillId="35" borderId="1" xfId="1" applyFont="1" applyFill="1" applyBorder="1" applyAlignment="1">
      <alignment horizontal="right" wrapText="1"/>
    </xf>
    <xf numFmtId="0" fontId="10" fillId="7" borderId="1" xfId="1" applyNumberFormat="1" applyFont="1" applyFill="1" applyBorder="1" applyAlignment="1">
      <alignment horizontal="center" wrapText="1"/>
    </xf>
    <xf numFmtId="42" fontId="10" fillId="18" borderId="1" xfId="1" applyFont="1" applyFill="1" applyBorder="1"/>
    <xf numFmtId="42" fontId="20" fillId="18" borderId="1" xfId="1" applyFont="1" applyFill="1" applyBorder="1"/>
    <xf numFmtId="42" fontId="20" fillId="33" borderId="1" xfId="1" applyFont="1" applyFill="1" applyBorder="1"/>
    <xf numFmtId="42" fontId="3" fillId="35" borderId="1" xfId="1" applyFont="1" applyFill="1" applyBorder="1"/>
    <xf numFmtId="42" fontId="18" fillId="4" borderId="1" xfId="1" applyFont="1" applyFill="1" applyBorder="1" applyAlignment="1">
      <alignment horizontal="center" wrapText="1"/>
    </xf>
    <xf numFmtId="42" fontId="0" fillId="4" borderId="1" xfId="1" applyFont="1" applyFill="1" applyBorder="1" applyAlignment="1">
      <alignment wrapText="1"/>
    </xf>
    <xf numFmtId="42" fontId="22" fillId="4" borderId="1" xfId="1" applyFont="1" applyFill="1" applyBorder="1" applyAlignment="1">
      <alignment wrapText="1"/>
    </xf>
    <xf numFmtId="42" fontId="22" fillId="3" borderId="1" xfId="1" applyFont="1" applyFill="1" applyBorder="1" applyAlignment="1">
      <alignment horizontal="center" wrapText="1"/>
    </xf>
    <xf numFmtId="42" fontId="0" fillId="0" borderId="0" xfId="1" applyFont="1" applyBorder="1"/>
    <xf numFmtId="42" fontId="10" fillId="0" borderId="1" xfId="1" applyFont="1" applyBorder="1"/>
    <xf numFmtId="0" fontId="2" fillId="33" borderId="1" xfId="0" applyFont="1" applyFill="1" applyBorder="1"/>
    <xf numFmtId="0" fontId="2" fillId="33" borderId="1" xfId="0" applyFont="1" applyFill="1" applyBorder="1" applyAlignment="1">
      <alignment horizontal="left"/>
    </xf>
    <xf numFmtId="0" fontId="7" fillId="10" borderId="1" xfId="0" applyFont="1" applyFill="1" applyBorder="1" applyAlignment="1">
      <alignment horizontal="center" vertical="center"/>
    </xf>
    <xf numFmtId="42" fontId="7" fillId="10" borderId="1" xfId="1" applyFont="1" applyFill="1" applyBorder="1" applyAlignment="1">
      <alignment horizontal="center" vertical="center"/>
    </xf>
    <xf numFmtId="0" fontId="7" fillId="10" borderId="1" xfId="1" applyNumberFormat="1" applyFont="1" applyFill="1" applyBorder="1" applyAlignment="1">
      <alignment horizontal="center" vertical="center"/>
    </xf>
    <xf numFmtId="0" fontId="7" fillId="10" borderId="1" xfId="1" applyNumberFormat="1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7" fillId="10" borderId="1" xfId="0" applyFont="1" applyFill="1" applyBorder="1" applyAlignment="1">
      <alignment horizontal="left"/>
    </xf>
    <xf numFmtId="42" fontId="9" fillId="10" borderId="1" xfId="1" applyFont="1" applyFill="1" applyBorder="1" applyAlignment="1">
      <alignment horizontal="center"/>
    </xf>
    <xf numFmtId="0" fontId="9" fillId="10" borderId="1" xfId="1" applyNumberFormat="1" applyFont="1" applyFill="1" applyBorder="1" applyAlignment="1">
      <alignment horizontal="center"/>
    </xf>
    <xf numFmtId="42" fontId="3" fillId="10" borderId="1" xfId="1" applyFont="1" applyFill="1" applyBorder="1" applyAlignment="1">
      <alignment horizontal="center"/>
    </xf>
    <xf numFmtId="42" fontId="12" fillId="10" borderId="1" xfId="1" applyFont="1" applyFill="1" applyBorder="1" applyAlignment="1">
      <alignment horizontal="center"/>
    </xf>
    <xf numFmtId="0" fontId="7" fillId="10" borderId="3" xfId="0" applyFont="1" applyFill="1" applyBorder="1"/>
    <xf numFmtId="0" fontId="3" fillId="10" borderId="0" xfId="0" applyFont="1" applyFill="1"/>
    <xf numFmtId="42" fontId="3" fillId="10" borderId="0" xfId="1" applyFont="1" applyFill="1"/>
    <xf numFmtId="0" fontId="7" fillId="10" borderId="0" xfId="1" applyNumberFormat="1" applyFont="1" applyFill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42" fontId="2" fillId="0" borderId="1" xfId="0" applyNumberFormat="1" applyFont="1" applyBorder="1" applyAlignment="1">
      <alignment horizontal="left"/>
    </xf>
    <xf numFmtId="0" fontId="30" fillId="22" borderId="1" xfId="1" applyNumberFormat="1" applyFont="1" applyFill="1" applyBorder="1" applyAlignment="1">
      <alignment horizontal="center" vertical="center"/>
    </xf>
    <xf numFmtId="42" fontId="10" fillId="4" borderId="1" xfId="1" applyFont="1" applyFill="1" applyBorder="1"/>
    <xf numFmtId="0" fontId="0" fillId="4" borderId="0" xfId="0" applyFill="1"/>
    <xf numFmtId="42" fontId="20" fillId="4" borderId="1" xfId="1" applyFont="1" applyFill="1" applyBorder="1"/>
    <xf numFmtId="42" fontId="2" fillId="4" borderId="0" xfId="1" applyFont="1" applyFill="1"/>
    <xf numFmtId="0" fontId="24" fillId="4" borderId="1" xfId="0" applyFont="1" applyFill="1" applyBorder="1" applyAlignment="1">
      <alignment horizontal="left"/>
    </xf>
    <xf numFmtId="42" fontId="0" fillId="4" borderId="1" xfId="1" applyFont="1" applyFill="1" applyBorder="1"/>
    <xf numFmtId="42" fontId="0" fillId="4" borderId="5" xfId="1" applyFont="1" applyFill="1" applyBorder="1" applyAlignment="1"/>
    <xf numFmtId="42" fontId="0" fillId="4" borderId="0" xfId="1" applyFont="1" applyFill="1" applyBorder="1" applyAlignment="1"/>
    <xf numFmtId="0" fontId="1" fillId="5" borderId="1" xfId="1" applyNumberFormat="1" applyFont="1" applyFill="1" applyBorder="1" applyAlignment="1">
      <alignment horizontal="center" wrapText="1"/>
    </xf>
    <xf numFmtId="17" fontId="1" fillId="5" borderId="1" xfId="1" applyNumberFormat="1" applyFont="1" applyFill="1" applyBorder="1" applyAlignment="1">
      <alignment horizontal="center"/>
    </xf>
    <xf numFmtId="0" fontId="12" fillId="10" borderId="1" xfId="1" applyNumberFormat="1" applyFont="1" applyFill="1" applyBorder="1" applyAlignment="1">
      <alignment horizontal="center"/>
    </xf>
    <xf numFmtId="0" fontId="7" fillId="10" borderId="1" xfId="1" applyNumberFormat="1" applyFont="1" applyFill="1" applyBorder="1" applyAlignment="1">
      <alignment horizontal="center"/>
    </xf>
    <xf numFmtId="0" fontId="7" fillId="26" borderId="1" xfId="0" applyFont="1" applyFill="1" applyBorder="1" applyAlignment="1">
      <alignment horizontal="left"/>
    </xf>
    <xf numFmtId="17" fontId="7" fillId="5" borderId="1" xfId="1" applyNumberFormat="1" applyFont="1" applyFill="1" applyBorder="1" applyAlignment="1">
      <alignment horizontal="center"/>
    </xf>
    <xf numFmtId="0" fontId="12" fillId="10" borderId="1" xfId="1" applyNumberFormat="1" applyFont="1" applyFill="1" applyBorder="1" applyAlignment="1">
      <alignment horizontal="center" vertical="center" wrapText="1"/>
    </xf>
    <xf numFmtId="0" fontId="7" fillId="6" borderId="0" xfId="0" applyFont="1" applyFill="1"/>
    <xf numFmtId="0" fontId="2" fillId="26" borderId="1" xfId="0" applyFont="1" applyFill="1" applyBorder="1" applyAlignment="1">
      <alignment horizontal="center"/>
    </xf>
    <xf numFmtId="17" fontId="1" fillId="23" borderId="1" xfId="1" applyNumberFormat="1" applyFont="1" applyFill="1" applyBorder="1" applyAlignment="1">
      <alignment horizontal="center" vertical="center"/>
    </xf>
    <xf numFmtId="3" fontId="5" fillId="10" borderId="1" xfId="0" applyNumberFormat="1" applyFont="1" applyFill="1" applyBorder="1" applyAlignment="1">
      <alignment horizontal="center"/>
    </xf>
    <xf numFmtId="42" fontId="8" fillId="10" borderId="1" xfId="1" applyFont="1" applyFill="1" applyBorder="1" applyAlignment="1">
      <alignment horizontal="center"/>
    </xf>
    <xf numFmtId="42" fontId="6" fillId="10" borderId="1" xfId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2" fontId="2" fillId="10" borderId="0" xfId="1" applyFont="1" applyFill="1"/>
    <xf numFmtId="0" fontId="2" fillId="10" borderId="0" xfId="0" applyFont="1" applyFill="1"/>
    <xf numFmtId="42" fontId="0" fillId="3" borderId="1" xfId="0" applyNumberFormat="1" applyFill="1" applyBorder="1" applyAlignment="1">
      <alignment horizontal="left"/>
    </xf>
    <xf numFmtId="0" fontId="5" fillId="10" borderId="1" xfId="1" applyNumberFormat="1" applyFont="1" applyFill="1" applyBorder="1" applyAlignment="1">
      <alignment horizontal="center"/>
    </xf>
    <xf numFmtId="0" fontId="2" fillId="10" borderId="1" xfId="1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/>
    <xf numFmtId="42" fontId="33" fillId="3" borderId="1" xfId="1" applyFont="1" applyFill="1" applyBorder="1" applyAlignment="1">
      <alignment horizontal="center"/>
    </xf>
    <xf numFmtId="0" fontId="34" fillId="3" borderId="1" xfId="2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/>
    </xf>
    <xf numFmtId="0" fontId="33" fillId="3" borderId="1" xfId="0" applyFont="1" applyFill="1" applyBorder="1" applyAlignment="1">
      <alignment horizontal="left" wrapText="1"/>
    </xf>
    <xf numFmtId="0" fontId="33" fillId="3" borderId="1" xfId="0" applyFont="1" applyFill="1" applyBorder="1" applyAlignment="1">
      <alignment wrapText="1"/>
    </xf>
    <xf numFmtId="0" fontId="34" fillId="3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/>
    </xf>
    <xf numFmtId="0" fontId="35" fillId="16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42" fontId="30" fillId="22" borderId="6" xfId="1" applyFont="1" applyFill="1" applyBorder="1" applyAlignment="1">
      <alignment horizontal="center"/>
    </xf>
    <xf numFmtId="42" fontId="14" fillId="7" borderId="6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3" fontId="28" fillId="3" borderId="1" xfId="0" applyNumberFormat="1" applyFont="1" applyFill="1" applyBorder="1" applyAlignment="1">
      <alignment horizontal="center" vertical="center"/>
    </xf>
    <xf numFmtId="3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14" fillId="17" borderId="6" xfId="1" applyFont="1" applyFill="1" applyBorder="1" applyAlignment="1">
      <alignment horizontal="center"/>
    </xf>
    <xf numFmtId="42" fontId="31" fillId="17" borderId="6" xfId="1" applyFont="1" applyFill="1" applyBorder="1" applyAlignment="1">
      <alignment horizontal="center" wrapText="1"/>
    </xf>
    <xf numFmtId="42" fontId="22" fillId="3" borderId="1" xfId="1" applyFont="1" applyFill="1" applyBorder="1" applyAlignment="1">
      <alignment horizontal="center" vertical="center"/>
    </xf>
    <xf numFmtId="42" fontId="15" fillId="3" borderId="1" xfId="1" applyFont="1" applyFill="1" applyBorder="1" applyAlignment="1">
      <alignment horizontal="center" vertical="center"/>
    </xf>
    <xf numFmtId="42" fontId="32" fillId="3" borderId="1" xfId="1" applyFont="1" applyFill="1" applyBorder="1" applyAlignment="1">
      <alignment horizontal="center" vertical="center"/>
    </xf>
    <xf numFmtId="42" fontId="15" fillId="3" borderId="1" xfId="1" applyFont="1" applyFill="1" applyBorder="1" applyAlignment="1">
      <alignment horizontal="center"/>
    </xf>
    <xf numFmtId="42" fontId="32" fillId="3" borderId="1" xfId="1" applyFont="1" applyFill="1" applyBorder="1" applyAlignment="1">
      <alignment horizontal="center"/>
    </xf>
    <xf numFmtId="42" fontId="22" fillId="3" borderId="1" xfId="1" applyFont="1" applyFill="1" applyBorder="1" applyAlignment="1">
      <alignment horizontal="center"/>
    </xf>
    <xf numFmtId="42" fontId="22" fillId="3" borderId="0" xfId="1" applyFont="1" applyFill="1" applyBorder="1" applyAlignment="1">
      <alignment horizontal="center"/>
    </xf>
    <xf numFmtId="0" fontId="2" fillId="10" borderId="1" xfId="0" applyFont="1" applyFill="1" applyBorder="1"/>
    <xf numFmtId="42" fontId="0" fillId="10" borderId="1" xfId="1" applyFont="1" applyFill="1" applyBorder="1"/>
    <xf numFmtId="6" fontId="24" fillId="16" borderId="1" xfId="0" applyNumberFormat="1" applyFont="1" applyFill="1" applyBorder="1"/>
    <xf numFmtId="0" fontId="24" fillId="16" borderId="1" xfId="0" applyFont="1" applyFill="1" applyBorder="1"/>
    <xf numFmtId="0" fontId="36" fillId="36" borderId="0" xfId="0" applyFont="1" applyFill="1"/>
    <xf numFmtId="42" fontId="0" fillId="0" borderId="1" xfId="0" applyNumberFormat="1" applyBorder="1"/>
    <xf numFmtId="0" fontId="0" fillId="0" borderId="1" xfId="0" applyBorder="1" applyAlignment="1">
      <alignment horizontal="center"/>
    </xf>
    <xf numFmtId="6" fontId="24" fillId="27" borderId="1" xfId="0" applyNumberFormat="1" applyFont="1" applyFill="1" applyBorder="1"/>
    <xf numFmtId="42" fontId="20" fillId="27" borderId="1" xfId="1" applyFont="1" applyFill="1" applyBorder="1"/>
    <xf numFmtId="42" fontId="0" fillId="0" borderId="1" xfId="1" applyFont="1" applyBorder="1" applyAlignment="1">
      <alignment horizontal="center"/>
    </xf>
    <xf numFmtId="42" fontId="37" fillId="17" borderId="6" xfId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9" borderId="9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6" fillId="4" borderId="0" xfId="0" applyFont="1" applyFill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42" fontId="0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10" borderId="0" xfId="0" applyFont="1" applyFill="1" applyAlignment="1">
      <alignment horizontal="center" wrapText="1"/>
    </xf>
    <xf numFmtId="0" fontId="0" fillId="10" borderId="2" xfId="0" applyFill="1" applyBorder="1" applyAlignment="1">
      <alignment horizontal="center" wrapText="1"/>
    </xf>
    <xf numFmtId="0" fontId="27" fillId="10" borderId="0" xfId="0" applyFont="1" applyFill="1" applyAlignment="1">
      <alignment horizontal="center"/>
    </xf>
    <xf numFmtId="0" fontId="27" fillId="10" borderId="2" xfId="0" applyFont="1" applyFill="1" applyBorder="1" applyAlignment="1">
      <alignment horizontal="center"/>
    </xf>
  </cellXfs>
  <cellStyles count="13">
    <cellStyle name="Millares 2" xfId="11" xr:uid="{987F04A7-0E93-4CC7-833F-5FD8449FE4CC}"/>
    <cellStyle name="Moneda [0]" xfId="1" builtinId="7"/>
    <cellStyle name="Moneda [0] 2" xfId="3" xr:uid="{CC79F515-5221-4AA0-A3B6-155CE1C0431A}"/>
    <cellStyle name="Moneda [0] 2 2" xfId="6" xr:uid="{BBCA06D4-A68D-48BC-AC1F-57C855DEE0F9}"/>
    <cellStyle name="Moneda [0] 3" xfId="8" xr:uid="{3159A24A-EDC6-43AA-BF43-0E5DD90C0BFF}"/>
    <cellStyle name="Moneda [0] 4" xfId="4" xr:uid="{758344C8-3349-4056-9A74-375A108CF343}"/>
    <cellStyle name="Moneda [0] 5" xfId="10" xr:uid="{79E24DFB-0912-48F1-9BE0-98384E6EA80F}"/>
    <cellStyle name="Moneda [0] 6" xfId="12" xr:uid="{D4E20ED7-DF3B-499F-8D9C-BB0B53FC86C6}"/>
    <cellStyle name="Normal" xfId="0" builtinId="0"/>
    <cellStyle name="Normal 2" xfId="5" xr:uid="{445D2DB5-A196-422E-8D94-7E9E03FF8380}"/>
    <cellStyle name="Normal 3" xfId="9" xr:uid="{DCF2311C-FF52-4483-8D38-E66377C75693}"/>
    <cellStyle name="Normal 4" xfId="7" xr:uid="{446E3752-D34D-4E4A-8411-4331A5B59930}"/>
    <cellStyle name="Normal_2.1 Formularios TEC-" xfId="2" xr:uid="{AAB084F7-CF43-4701-97FF-EB3F7939BF4C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sheetMetadata" Target="metadata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52A87-FA07-464D-9C36-3FD3AEB78A02}">
  <sheetPr>
    <tabColor rgb="FFFF66FF"/>
  </sheetPr>
  <dimension ref="A1:D10"/>
  <sheetViews>
    <sheetView workbookViewId="0">
      <selection activeCell="C6" sqref="C6"/>
    </sheetView>
  </sheetViews>
  <sheetFormatPr baseColWidth="10" defaultRowHeight="15" x14ac:dyDescent="0.25"/>
  <cols>
    <col min="2" max="2" width="55.140625" customWidth="1"/>
    <col min="3" max="3" width="19.140625" customWidth="1"/>
    <col min="4" max="4" width="57.5703125" customWidth="1"/>
  </cols>
  <sheetData>
    <row r="1" spans="1:4" x14ac:dyDescent="0.25">
      <c r="A1" s="347" t="s">
        <v>522</v>
      </c>
      <c r="B1" s="347" t="s">
        <v>523</v>
      </c>
      <c r="C1" s="347" t="s">
        <v>524</v>
      </c>
      <c r="D1" s="347" t="s">
        <v>525</v>
      </c>
    </row>
    <row r="2" spans="1:4" ht="18" customHeight="1" x14ac:dyDescent="0.3">
      <c r="A2" s="336">
        <v>1</v>
      </c>
      <c r="B2" s="337" t="s">
        <v>200</v>
      </c>
      <c r="C2" s="338">
        <v>80000</v>
      </c>
      <c r="D2" s="338" t="s">
        <v>292</v>
      </c>
    </row>
    <row r="3" spans="1:4" ht="18" customHeight="1" x14ac:dyDescent="0.3">
      <c r="A3" s="336">
        <v>2</v>
      </c>
      <c r="B3" s="337" t="s">
        <v>201</v>
      </c>
      <c r="C3" s="338">
        <v>40000</v>
      </c>
      <c r="D3" s="339" t="s">
        <v>202</v>
      </c>
    </row>
    <row r="4" spans="1:4" ht="18" customHeight="1" x14ac:dyDescent="0.3">
      <c r="A4" s="340">
        <v>3</v>
      </c>
      <c r="B4" s="341" t="s">
        <v>512</v>
      </c>
      <c r="C4" s="338">
        <v>18000</v>
      </c>
      <c r="D4" s="338" t="s">
        <v>293</v>
      </c>
    </row>
    <row r="5" spans="1:4" ht="18" customHeight="1" x14ac:dyDescent="0.3">
      <c r="A5" s="340">
        <v>4</v>
      </c>
      <c r="B5" s="337" t="s">
        <v>513</v>
      </c>
      <c r="C5" s="338">
        <v>2000</v>
      </c>
      <c r="D5" s="338" t="s">
        <v>293</v>
      </c>
    </row>
    <row r="6" spans="1:4" ht="18" customHeight="1" x14ac:dyDescent="0.3">
      <c r="A6" s="336">
        <v>5</v>
      </c>
      <c r="B6" s="343" t="s">
        <v>515</v>
      </c>
      <c r="C6" s="338">
        <v>50000</v>
      </c>
      <c r="D6" s="338" t="s">
        <v>516</v>
      </c>
    </row>
    <row r="7" spans="1:4" ht="18" customHeight="1" x14ac:dyDescent="0.3">
      <c r="A7" s="336">
        <v>6</v>
      </c>
      <c r="B7" s="343" t="s">
        <v>517</v>
      </c>
      <c r="C7" s="338">
        <v>15000</v>
      </c>
      <c r="D7" s="339" t="s">
        <v>204</v>
      </c>
    </row>
    <row r="8" spans="1:4" ht="18" customHeight="1" x14ac:dyDescent="0.3">
      <c r="A8" s="336">
        <v>7</v>
      </c>
      <c r="B8" s="343" t="s">
        <v>203</v>
      </c>
      <c r="C8" s="338">
        <v>12000</v>
      </c>
      <c r="D8" s="338" t="s">
        <v>293</v>
      </c>
    </row>
    <row r="9" spans="1:4" ht="18" customHeight="1" x14ac:dyDescent="0.3">
      <c r="A9" s="336">
        <v>8</v>
      </c>
      <c r="B9" s="343" t="s">
        <v>518</v>
      </c>
      <c r="C9" s="338">
        <v>30000</v>
      </c>
      <c r="D9" s="338" t="s">
        <v>293</v>
      </c>
    </row>
    <row r="10" spans="1:4" ht="18" customHeight="1" x14ac:dyDescent="0.3">
      <c r="A10" s="336">
        <v>9</v>
      </c>
      <c r="B10" s="343" t="s">
        <v>519</v>
      </c>
      <c r="C10" s="338">
        <v>20000</v>
      </c>
      <c r="D10" s="338" t="s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A1D8-2007-4F10-AEFC-2D9F2B79AAC6}">
  <sheetPr>
    <tabColor theme="5" tint="0.39997558519241921"/>
  </sheetPr>
  <dimension ref="A1:D121"/>
  <sheetViews>
    <sheetView topLeftCell="A6" zoomScale="112" workbookViewId="0">
      <selection activeCell="C10" sqref="C10"/>
    </sheetView>
  </sheetViews>
  <sheetFormatPr baseColWidth="10" defaultRowHeight="15" x14ac:dyDescent="0.25"/>
  <cols>
    <col min="1" max="1" width="8.5703125" customWidth="1"/>
    <col min="2" max="2" width="56.42578125" customWidth="1"/>
    <col min="3" max="3" width="19.5703125" customWidth="1"/>
    <col min="4" max="4" width="23.28515625" customWidth="1"/>
    <col min="6" max="6" width="36" customWidth="1"/>
    <col min="8" max="8" width="33.5703125" customWidth="1"/>
  </cols>
  <sheetData>
    <row r="1" spans="1:4" x14ac:dyDescent="0.25">
      <c r="A1" s="345" t="s">
        <v>520</v>
      </c>
      <c r="B1" s="346" t="s">
        <v>205</v>
      </c>
      <c r="C1" s="346" t="s">
        <v>206</v>
      </c>
      <c r="D1" s="346" t="s">
        <v>521</v>
      </c>
    </row>
    <row r="2" spans="1:4" ht="18" customHeight="1" x14ac:dyDescent="0.3">
      <c r="A2" s="144">
        <v>1</v>
      </c>
      <c r="B2" s="337" t="s">
        <v>504</v>
      </c>
      <c r="C2" s="338">
        <v>25000</v>
      </c>
      <c r="D2" s="338" t="s">
        <v>293</v>
      </c>
    </row>
    <row r="3" spans="1:4" ht="18" customHeight="1" x14ac:dyDescent="0.3">
      <c r="A3" s="336">
        <v>2</v>
      </c>
      <c r="B3" s="337" t="s">
        <v>504</v>
      </c>
      <c r="C3" s="338">
        <v>25000</v>
      </c>
      <c r="D3" s="338" t="s">
        <v>293</v>
      </c>
    </row>
    <row r="4" spans="1:4" ht="18" customHeight="1" x14ac:dyDescent="0.3">
      <c r="A4" s="336">
        <v>3</v>
      </c>
      <c r="B4" s="337" t="s">
        <v>505</v>
      </c>
      <c r="C4" s="338">
        <v>45000</v>
      </c>
      <c r="D4" s="338" t="s">
        <v>293</v>
      </c>
    </row>
    <row r="5" spans="1:4" ht="18" customHeight="1" x14ac:dyDescent="0.3">
      <c r="A5" s="336">
        <v>4</v>
      </c>
      <c r="B5" s="337" t="s">
        <v>506</v>
      </c>
      <c r="C5" s="338">
        <v>6000</v>
      </c>
      <c r="D5" s="338" t="s">
        <v>293</v>
      </c>
    </row>
    <row r="6" spans="1:4" ht="18" customHeight="1" x14ac:dyDescent="0.3">
      <c r="A6" s="336">
        <v>5</v>
      </c>
      <c r="B6" s="337" t="s">
        <v>507</v>
      </c>
      <c r="C6" s="338">
        <v>20000</v>
      </c>
      <c r="D6" s="338" t="s">
        <v>293</v>
      </c>
    </row>
    <row r="7" spans="1:4" ht="18" customHeight="1" x14ac:dyDescent="0.3">
      <c r="A7" s="344">
        <v>6</v>
      </c>
      <c r="B7" s="337" t="s">
        <v>508</v>
      </c>
      <c r="C7" s="338">
        <v>20000</v>
      </c>
      <c r="D7" s="338" t="s">
        <v>293</v>
      </c>
    </row>
    <row r="8" spans="1:4" ht="18" customHeight="1" x14ac:dyDescent="0.3">
      <c r="A8" s="344">
        <v>7</v>
      </c>
      <c r="B8" s="337" t="s">
        <v>509</v>
      </c>
      <c r="C8" s="338">
        <v>11250</v>
      </c>
      <c r="D8" s="338" t="s">
        <v>293</v>
      </c>
    </row>
    <row r="9" spans="1:4" ht="18" customHeight="1" x14ac:dyDescent="0.3">
      <c r="A9" s="344">
        <v>8</v>
      </c>
      <c r="B9" s="337" t="s">
        <v>511</v>
      </c>
      <c r="C9" s="338">
        <v>6000</v>
      </c>
      <c r="D9" s="338" t="s">
        <v>293</v>
      </c>
    </row>
    <row r="10" spans="1:4" ht="18" customHeight="1" x14ac:dyDescent="0.3">
      <c r="A10" s="344">
        <v>9</v>
      </c>
      <c r="B10" s="337" t="s">
        <v>510</v>
      </c>
      <c r="C10" s="338">
        <v>11250</v>
      </c>
      <c r="D10" s="338" t="s">
        <v>293</v>
      </c>
    </row>
    <row r="11" spans="1:4" ht="18" customHeight="1" x14ac:dyDescent="0.3">
      <c r="A11" s="344">
        <v>10</v>
      </c>
      <c r="B11" s="337" t="s">
        <v>207</v>
      </c>
      <c r="C11" s="338">
        <v>60000</v>
      </c>
      <c r="D11" s="338" t="s">
        <v>293</v>
      </c>
    </row>
    <row r="12" spans="1:4" ht="18" customHeight="1" x14ac:dyDescent="0.3">
      <c r="A12" s="336">
        <v>11</v>
      </c>
      <c r="B12" s="342" t="s">
        <v>514</v>
      </c>
      <c r="C12" s="338">
        <v>50000</v>
      </c>
      <c r="D12" s="338" t="s">
        <v>293</v>
      </c>
    </row>
    <row r="13" spans="1:4" x14ac:dyDescent="0.25">
      <c r="A13" s="18"/>
      <c r="B13" s="18"/>
      <c r="C13" s="18"/>
    </row>
    <row r="14" spans="1:4" ht="43.5" customHeight="1" x14ac:dyDescent="0.25">
      <c r="A14" s="18"/>
      <c r="B14" s="18"/>
      <c r="C14" s="18"/>
    </row>
    <row r="15" spans="1:4" x14ac:dyDescent="0.25">
      <c r="A15" s="18"/>
      <c r="B15" s="18"/>
      <c r="C15" s="18"/>
    </row>
    <row r="16" spans="1:4" ht="45" customHeight="1" x14ac:dyDescent="0.25">
      <c r="A16" s="18"/>
      <c r="B16" s="18"/>
      <c r="C16" s="18"/>
    </row>
    <row r="17" spans="1:3" ht="38.25" customHeight="1" x14ac:dyDescent="0.25">
      <c r="A17" s="18"/>
      <c r="B17" s="18"/>
      <c r="C17" s="18"/>
    </row>
    <row r="18" spans="1:3" ht="29.25" customHeight="1" x14ac:dyDescent="0.25">
      <c r="A18" s="18"/>
      <c r="B18" s="18"/>
      <c r="C18" s="18"/>
    </row>
    <row r="19" spans="1:3" ht="21" customHeight="1" x14ac:dyDescent="0.25">
      <c r="A19" s="18"/>
      <c r="B19" s="18"/>
      <c r="C19" s="18"/>
    </row>
    <row r="20" spans="1:3" ht="24.75" customHeight="1" x14ac:dyDescent="0.25">
      <c r="A20" s="18"/>
      <c r="B20" s="18"/>
      <c r="C20" s="18"/>
    </row>
    <row r="21" spans="1:3" ht="30.75" customHeight="1" x14ac:dyDescent="0.25">
      <c r="A21" s="18"/>
      <c r="B21" s="18"/>
      <c r="C21" s="18"/>
    </row>
    <row r="22" spans="1:3" x14ac:dyDescent="0.25">
      <c r="A22" s="18"/>
      <c r="B22" s="18"/>
      <c r="C22" s="18"/>
    </row>
    <row r="23" spans="1:3" x14ac:dyDescent="0.25">
      <c r="A23" s="18"/>
      <c r="B23" s="18"/>
      <c r="C23" s="18"/>
    </row>
    <row r="24" spans="1:3" x14ac:dyDescent="0.25">
      <c r="A24" s="18"/>
      <c r="B24" s="18"/>
      <c r="C24" s="18"/>
    </row>
    <row r="25" spans="1:3" x14ac:dyDescent="0.25">
      <c r="A25" s="18"/>
      <c r="B25" s="18"/>
      <c r="C25" s="18"/>
    </row>
    <row r="26" spans="1:3" x14ac:dyDescent="0.25">
      <c r="A26" s="18"/>
      <c r="B26" s="18"/>
      <c r="C26" s="18"/>
    </row>
    <row r="27" spans="1:3" x14ac:dyDescent="0.25">
      <c r="A27" s="18"/>
      <c r="B27" s="18"/>
      <c r="C27" s="18"/>
    </row>
    <row r="28" spans="1:3" x14ac:dyDescent="0.25">
      <c r="A28" s="18"/>
      <c r="B28" s="18"/>
      <c r="C28" s="18"/>
    </row>
    <row r="29" spans="1:3" x14ac:dyDescent="0.25">
      <c r="A29" s="18"/>
      <c r="B29" s="18"/>
      <c r="C29" s="18"/>
    </row>
    <row r="30" spans="1:3" x14ac:dyDescent="0.25">
      <c r="A30" s="18"/>
      <c r="B30" s="18"/>
      <c r="C30" s="18"/>
    </row>
    <row r="31" spans="1:3" x14ac:dyDescent="0.25">
      <c r="A31" s="18"/>
      <c r="B31" s="18"/>
      <c r="C31" s="18"/>
    </row>
    <row r="32" spans="1:3" x14ac:dyDescent="0.25">
      <c r="A32" s="18"/>
      <c r="B32" s="18"/>
      <c r="C32" s="18"/>
    </row>
    <row r="33" spans="1:3" x14ac:dyDescent="0.25">
      <c r="A33" s="18"/>
      <c r="B33" s="18"/>
      <c r="C33" s="18"/>
    </row>
    <row r="34" spans="1:3" x14ac:dyDescent="0.25">
      <c r="A34" s="18"/>
      <c r="B34" s="18"/>
      <c r="C34" s="18"/>
    </row>
    <row r="35" spans="1:3" x14ac:dyDescent="0.25">
      <c r="A35" s="18"/>
      <c r="B35" s="18"/>
      <c r="C35" s="18"/>
    </row>
    <row r="36" spans="1:3" x14ac:dyDescent="0.25">
      <c r="A36" s="18"/>
      <c r="B36" s="18"/>
      <c r="C36" s="18"/>
    </row>
    <row r="37" spans="1:3" x14ac:dyDescent="0.25">
      <c r="A37" s="18"/>
      <c r="B37" s="18"/>
      <c r="C37" s="18"/>
    </row>
    <row r="38" spans="1:3" x14ac:dyDescent="0.25">
      <c r="A38" s="18"/>
      <c r="B38" s="18"/>
      <c r="C38" s="18"/>
    </row>
    <row r="39" spans="1:3" x14ac:dyDescent="0.25">
      <c r="A39" s="18"/>
      <c r="B39" s="18"/>
      <c r="C39" s="18"/>
    </row>
    <row r="40" spans="1:3" x14ac:dyDescent="0.25">
      <c r="A40" s="18"/>
      <c r="B40" s="18"/>
      <c r="C40" s="18"/>
    </row>
    <row r="41" spans="1:3" x14ac:dyDescent="0.25">
      <c r="A41" s="18"/>
      <c r="B41" s="18"/>
      <c r="C41" s="18"/>
    </row>
    <row r="42" spans="1:3" x14ac:dyDescent="0.25">
      <c r="A42" s="18"/>
      <c r="B42" s="18"/>
      <c r="C42" s="18"/>
    </row>
    <row r="43" spans="1:3" x14ac:dyDescent="0.25">
      <c r="A43" s="18"/>
      <c r="B43" s="18"/>
      <c r="C43" s="18"/>
    </row>
    <row r="44" spans="1:3" x14ac:dyDescent="0.25">
      <c r="A44" s="18"/>
      <c r="B44" s="18"/>
      <c r="C44" s="18"/>
    </row>
    <row r="45" spans="1:3" x14ac:dyDescent="0.25">
      <c r="A45" s="18"/>
      <c r="B45" s="18"/>
      <c r="C45" s="18"/>
    </row>
    <row r="46" spans="1:3" x14ac:dyDescent="0.25">
      <c r="A46" s="18"/>
      <c r="B46" s="18"/>
      <c r="C46" s="18"/>
    </row>
    <row r="47" spans="1:3" x14ac:dyDescent="0.25">
      <c r="A47" s="18"/>
      <c r="B47" s="18"/>
      <c r="C47" s="18"/>
    </row>
    <row r="48" spans="1:3" x14ac:dyDescent="0.25">
      <c r="A48" s="18"/>
      <c r="B48" s="18"/>
      <c r="C48" s="18"/>
    </row>
    <row r="49" spans="1:3" x14ac:dyDescent="0.25">
      <c r="A49" s="18"/>
      <c r="B49" s="18"/>
      <c r="C49" s="18"/>
    </row>
    <row r="50" spans="1:3" x14ac:dyDescent="0.25">
      <c r="A50" s="18"/>
      <c r="B50" s="18"/>
      <c r="C50" s="18"/>
    </row>
    <row r="51" spans="1:3" x14ac:dyDescent="0.25">
      <c r="A51" s="18"/>
      <c r="B51" s="18"/>
      <c r="C51" s="18"/>
    </row>
    <row r="52" spans="1:3" x14ac:dyDescent="0.25">
      <c r="A52" s="18"/>
      <c r="B52" s="18"/>
      <c r="C52" s="18"/>
    </row>
    <row r="53" spans="1:3" x14ac:dyDescent="0.25">
      <c r="A53" s="18"/>
      <c r="B53" s="18"/>
      <c r="C53" s="18"/>
    </row>
    <row r="54" spans="1:3" x14ac:dyDescent="0.25">
      <c r="A54" s="18"/>
      <c r="B54" s="18"/>
      <c r="C54" s="18"/>
    </row>
    <row r="55" spans="1:3" x14ac:dyDescent="0.25">
      <c r="A55" s="18"/>
      <c r="B55" s="18"/>
      <c r="C55" s="18"/>
    </row>
    <row r="56" spans="1:3" x14ac:dyDescent="0.25">
      <c r="A56" s="18"/>
      <c r="B56" s="18"/>
      <c r="C56" s="18"/>
    </row>
    <row r="57" spans="1:3" x14ac:dyDescent="0.25">
      <c r="A57" s="18"/>
      <c r="B57" s="18"/>
      <c r="C57" s="18"/>
    </row>
    <row r="58" spans="1:3" x14ac:dyDescent="0.25">
      <c r="A58" s="18"/>
      <c r="B58" s="18"/>
      <c r="C58" s="18"/>
    </row>
    <row r="59" spans="1:3" x14ac:dyDescent="0.25">
      <c r="A59" s="18"/>
      <c r="B59" s="18"/>
      <c r="C59" s="18"/>
    </row>
    <row r="60" spans="1:3" x14ac:dyDescent="0.25">
      <c r="A60" s="18"/>
      <c r="B60" s="18"/>
      <c r="C60" s="18"/>
    </row>
    <row r="61" spans="1:3" x14ac:dyDescent="0.25">
      <c r="A61" s="18"/>
      <c r="B61" s="18"/>
      <c r="C61" s="18"/>
    </row>
    <row r="62" spans="1:3" x14ac:dyDescent="0.25">
      <c r="A62" s="18"/>
      <c r="B62" s="18"/>
      <c r="C62" s="18"/>
    </row>
    <row r="63" spans="1:3" x14ac:dyDescent="0.25">
      <c r="A63" s="18"/>
      <c r="B63" s="18"/>
      <c r="C63" s="18"/>
    </row>
    <row r="64" spans="1:3" x14ac:dyDescent="0.25">
      <c r="A64" s="18"/>
      <c r="B64" s="18"/>
      <c r="C64" s="18"/>
    </row>
    <row r="65" spans="1:3" x14ac:dyDescent="0.25">
      <c r="A65" s="18"/>
      <c r="B65" s="18"/>
      <c r="C65" s="18"/>
    </row>
    <row r="66" spans="1:3" x14ac:dyDescent="0.25">
      <c r="A66" s="18"/>
      <c r="B66" s="18"/>
      <c r="C66" s="18"/>
    </row>
    <row r="67" spans="1:3" x14ac:dyDescent="0.25">
      <c r="A67" s="18"/>
      <c r="B67" s="18"/>
      <c r="C67" s="18"/>
    </row>
    <row r="68" spans="1:3" x14ac:dyDescent="0.25">
      <c r="A68" s="18"/>
      <c r="B68" s="18"/>
      <c r="C68" s="18"/>
    </row>
    <row r="69" spans="1:3" x14ac:dyDescent="0.25">
      <c r="A69" s="18"/>
      <c r="B69" s="18"/>
      <c r="C69" s="18"/>
    </row>
    <row r="70" spans="1:3" x14ac:dyDescent="0.25">
      <c r="A70" s="18"/>
      <c r="B70" s="18"/>
      <c r="C70" s="18"/>
    </row>
    <row r="71" spans="1:3" x14ac:dyDescent="0.25">
      <c r="A71" s="18"/>
      <c r="B71" s="18"/>
      <c r="C71" s="18"/>
    </row>
    <row r="72" spans="1:3" x14ac:dyDescent="0.25">
      <c r="A72" s="18"/>
      <c r="B72" s="18"/>
      <c r="C72" s="18"/>
    </row>
    <row r="73" spans="1:3" x14ac:dyDescent="0.25">
      <c r="A73" s="18"/>
      <c r="B73" s="18"/>
      <c r="C73" s="18"/>
    </row>
    <row r="74" spans="1:3" x14ac:dyDescent="0.25">
      <c r="A74" s="18"/>
      <c r="B74" s="18"/>
      <c r="C74" s="18"/>
    </row>
    <row r="75" spans="1:3" x14ac:dyDescent="0.25">
      <c r="A75" s="18"/>
      <c r="B75" s="18"/>
      <c r="C75" s="18"/>
    </row>
    <row r="76" spans="1:3" x14ac:dyDescent="0.25">
      <c r="A76" s="18"/>
      <c r="B76" s="18"/>
      <c r="C76" s="18"/>
    </row>
    <row r="77" spans="1:3" x14ac:dyDescent="0.25">
      <c r="A77" s="18"/>
      <c r="B77" s="18"/>
      <c r="C77" s="18"/>
    </row>
    <row r="78" spans="1:3" x14ac:dyDescent="0.25">
      <c r="A78" s="18"/>
      <c r="B78" s="18"/>
      <c r="C78" s="18"/>
    </row>
    <row r="79" spans="1:3" x14ac:dyDescent="0.25">
      <c r="A79" s="18"/>
      <c r="B79" s="18"/>
      <c r="C79" s="18"/>
    </row>
    <row r="80" spans="1:3" x14ac:dyDescent="0.25">
      <c r="A80" s="18"/>
      <c r="B80" s="18"/>
      <c r="C80" s="18"/>
    </row>
    <row r="81" spans="1:3" x14ac:dyDescent="0.25">
      <c r="A81" s="18"/>
      <c r="B81" s="18"/>
      <c r="C81" s="18"/>
    </row>
    <row r="82" spans="1:3" x14ac:dyDescent="0.25">
      <c r="A82" s="18"/>
      <c r="B82" s="18"/>
      <c r="C82" s="18"/>
    </row>
    <row r="83" spans="1:3" x14ac:dyDescent="0.25">
      <c r="A83" s="18"/>
      <c r="B83" s="18"/>
      <c r="C83" s="18"/>
    </row>
    <row r="84" spans="1:3" x14ac:dyDescent="0.25">
      <c r="A84" s="18"/>
      <c r="B84" s="18"/>
      <c r="C84" s="18"/>
    </row>
    <row r="85" spans="1:3" x14ac:dyDescent="0.25">
      <c r="A85" s="18"/>
      <c r="B85" s="18"/>
      <c r="C85" s="18"/>
    </row>
    <row r="86" spans="1:3" x14ac:dyDescent="0.25">
      <c r="A86" s="18"/>
      <c r="B86" s="18"/>
      <c r="C86" s="18"/>
    </row>
    <row r="87" spans="1:3" x14ac:dyDescent="0.25">
      <c r="A87" s="18"/>
      <c r="B87" s="18"/>
      <c r="C87" s="18"/>
    </row>
    <row r="88" spans="1:3" x14ac:dyDescent="0.25">
      <c r="A88" s="18"/>
      <c r="B88" s="18"/>
      <c r="C88" s="18"/>
    </row>
    <row r="89" spans="1:3" x14ac:dyDescent="0.25">
      <c r="A89" s="18"/>
      <c r="B89" s="18"/>
      <c r="C89" s="18"/>
    </row>
    <row r="90" spans="1:3" x14ac:dyDescent="0.25">
      <c r="A90" s="18"/>
      <c r="B90" s="18"/>
      <c r="C90" s="18"/>
    </row>
    <row r="91" spans="1:3" x14ac:dyDescent="0.25">
      <c r="A91" s="18"/>
      <c r="B91" s="18"/>
      <c r="C91" s="18"/>
    </row>
    <row r="92" spans="1:3" x14ac:dyDescent="0.25">
      <c r="A92" s="18"/>
      <c r="B92" s="18"/>
      <c r="C92" s="18"/>
    </row>
    <row r="93" spans="1:3" x14ac:dyDescent="0.25">
      <c r="A93" s="18"/>
      <c r="B93" s="18"/>
      <c r="C93" s="18"/>
    </row>
    <row r="94" spans="1:3" x14ac:dyDescent="0.25">
      <c r="A94" s="18"/>
      <c r="B94" s="18"/>
      <c r="C94" s="18"/>
    </row>
    <row r="95" spans="1:3" x14ac:dyDescent="0.25">
      <c r="A95" s="18"/>
      <c r="B95" s="18"/>
      <c r="C95" s="18"/>
    </row>
    <row r="96" spans="1:3" x14ac:dyDescent="0.25">
      <c r="A96" s="18"/>
      <c r="B96" s="18"/>
      <c r="C96" s="18"/>
    </row>
    <row r="97" spans="1:3" x14ac:dyDescent="0.25">
      <c r="A97" s="18"/>
      <c r="B97" s="18"/>
      <c r="C97" s="18"/>
    </row>
    <row r="98" spans="1:3" x14ac:dyDescent="0.25">
      <c r="A98" s="18"/>
      <c r="B98" s="18"/>
      <c r="C98" s="18"/>
    </row>
    <row r="99" spans="1:3" x14ac:dyDescent="0.25">
      <c r="A99" s="18"/>
      <c r="B99" s="18"/>
      <c r="C99" s="18"/>
    </row>
    <row r="100" spans="1:3" x14ac:dyDescent="0.25">
      <c r="A100" s="18"/>
      <c r="B100" s="18"/>
      <c r="C100" s="18"/>
    </row>
    <row r="101" spans="1:3" x14ac:dyDescent="0.25">
      <c r="A101" s="18"/>
      <c r="B101" s="18"/>
      <c r="C101" s="18"/>
    </row>
    <row r="102" spans="1:3" x14ac:dyDescent="0.25">
      <c r="A102" s="18"/>
      <c r="B102" s="18"/>
      <c r="C102" s="18"/>
    </row>
    <row r="103" spans="1:3" x14ac:dyDescent="0.25">
      <c r="A103" s="18"/>
      <c r="B103" s="18"/>
      <c r="C103" s="18"/>
    </row>
    <row r="104" spans="1:3" x14ac:dyDescent="0.25">
      <c r="A104" s="18"/>
      <c r="B104" s="18"/>
      <c r="C104" s="18"/>
    </row>
    <row r="105" spans="1:3" x14ac:dyDescent="0.25">
      <c r="A105" s="18"/>
      <c r="B105" s="18"/>
      <c r="C105" s="18"/>
    </row>
    <row r="106" spans="1:3" x14ac:dyDescent="0.25">
      <c r="A106" s="18"/>
      <c r="B106" s="18"/>
      <c r="C106" s="18"/>
    </row>
    <row r="107" spans="1:3" x14ac:dyDescent="0.25">
      <c r="A107" s="18"/>
      <c r="B107" s="18"/>
      <c r="C107" s="18"/>
    </row>
    <row r="108" spans="1:3" x14ac:dyDescent="0.25">
      <c r="A108" s="18"/>
      <c r="B108" s="18"/>
      <c r="C108" s="18"/>
    </row>
    <row r="109" spans="1:3" x14ac:dyDescent="0.25">
      <c r="A109" s="18"/>
      <c r="B109" s="18"/>
      <c r="C109" s="18"/>
    </row>
    <row r="110" spans="1:3" x14ac:dyDescent="0.25">
      <c r="A110" s="18"/>
      <c r="B110" s="18"/>
      <c r="C110" s="18"/>
    </row>
    <row r="111" spans="1:3" x14ac:dyDescent="0.25">
      <c r="A111" s="18"/>
      <c r="B111" s="18"/>
      <c r="C111" s="18"/>
    </row>
    <row r="112" spans="1:3" x14ac:dyDescent="0.25">
      <c r="A112" s="18"/>
      <c r="B112" s="18"/>
      <c r="C112" s="18"/>
    </row>
    <row r="113" spans="1:3" x14ac:dyDescent="0.25">
      <c r="A113" s="18"/>
      <c r="B113" s="18"/>
      <c r="C113" s="18"/>
    </row>
    <row r="114" spans="1:3" x14ac:dyDescent="0.25">
      <c r="A114" s="18"/>
      <c r="B114" s="18"/>
      <c r="C114" s="18"/>
    </row>
    <row r="115" spans="1:3" x14ac:dyDescent="0.25">
      <c r="A115" s="18"/>
      <c r="B115" s="18"/>
      <c r="C115" s="18"/>
    </row>
    <row r="116" spans="1:3" x14ac:dyDescent="0.25">
      <c r="A116" s="18"/>
      <c r="B116" s="18"/>
      <c r="C116" s="18"/>
    </row>
    <row r="117" spans="1:3" x14ac:dyDescent="0.25">
      <c r="A117" s="18"/>
      <c r="B117" s="18"/>
      <c r="C117" s="18"/>
    </row>
    <row r="118" spans="1:3" x14ac:dyDescent="0.25">
      <c r="A118" s="18"/>
      <c r="B118" s="18"/>
      <c r="C118" s="18"/>
    </row>
    <row r="119" spans="1:3" x14ac:dyDescent="0.25">
      <c r="A119" s="18"/>
      <c r="B119" s="18"/>
      <c r="C119" s="18"/>
    </row>
    <row r="120" spans="1:3" x14ac:dyDescent="0.25">
      <c r="A120" s="18"/>
      <c r="B120" s="18"/>
      <c r="C120" s="18"/>
    </row>
    <row r="121" spans="1:3" x14ac:dyDescent="0.25">
      <c r="A121" s="18"/>
      <c r="B121" s="18"/>
      <c r="C12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8F5E-A355-42BC-8BD9-D30DB9E78696}">
  <sheetPr>
    <tabColor rgb="FFFFFF00"/>
  </sheetPr>
  <dimension ref="A1:BO34"/>
  <sheetViews>
    <sheetView topLeftCell="D1" zoomScale="110" zoomScaleNormal="115" workbookViewId="0">
      <selection activeCell="B18" sqref="B18"/>
    </sheetView>
  </sheetViews>
  <sheetFormatPr baseColWidth="10" defaultRowHeight="15" x14ac:dyDescent="0.25"/>
  <cols>
    <col min="1" max="1" width="33.85546875" bestFit="1" customWidth="1"/>
    <col min="3" max="3" width="14.5703125" customWidth="1"/>
    <col min="5" max="5" width="13.85546875" bestFit="1" customWidth="1"/>
    <col min="6" max="6" width="16.85546875" customWidth="1"/>
    <col min="7" max="8" width="17.28515625" customWidth="1"/>
    <col min="9" max="9" width="14.85546875" customWidth="1"/>
    <col min="10" max="10" width="15.7109375" customWidth="1"/>
  </cols>
  <sheetData>
    <row r="1" spans="1:67" ht="30" x14ac:dyDescent="0.25">
      <c r="A1" s="7" t="s">
        <v>210</v>
      </c>
      <c r="B1" s="7" t="s">
        <v>50</v>
      </c>
      <c r="C1" s="24" t="s">
        <v>2</v>
      </c>
      <c r="D1" s="21" t="s">
        <v>51</v>
      </c>
      <c r="E1" s="234" t="s">
        <v>57</v>
      </c>
      <c r="F1" s="24" t="s">
        <v>103</v>
      </c>
      <c r="G1" s="24" t="s">
        <v>108</v>
      </c>
      <c r="H1" s="317" t="s">
        <v>480</v>
      </c>
      <c r="I1" s="24" t="s">
        <v>146</v>
      </c>
    </row>
    <row r="2" spans="1:67" ht="15.75" x14ac:dyDescent="0.25">
      <c r="A2" s="70" t="s">
        <v>56</v>
      </c>
      <c r="B2" s="13" t="str">
        <f>'VALOR REPUESTOS'!$A$12</f>
        <v>A5W30</v>
      </c>
      <c r="C2" s="27">
        <f>'VALOR REPUESTOS'!$C$12</f>
        <v>8000</v>
      </c>
      <c r="D2" s="28">
        <v>6.5</v>
      </c>
      <c r="E2" s="235">
        <f>C2*D2</f>
        <v>52000</v>
      </c>
      <c r="F2" s="10">
        <f>$E$2</f>
        <v>52000</v>
      </c>
      <c r="G2" s="10">
        <f t="shared" ref="G2:I2" si="0">$E$2</f>
        <v>52000</v>
      </c>
      <c r="H2" s="10">
        <f t="shared" si="0"/>
        <v>52000</v>
      </c>
      <c r="I2" s="10">
        <f t="shared" si="0"/>
        <v>52000</v>
      </c>
    </row>
    <row r="3" spans="1:67" ht="15.75" x14ac:dyDescent="0.25">
      <c r="A3" s="70" t="s">
        <v>52</v>
      </c>
      <c r="B3" s="13" t="str">
        <f>'VALOR REPUESTOS'!$A$18</f>
        <v>FM</v>
      </c>
      <c r="C3" s="27">
        <f>'VALOR REPUESTOS'!$C$18</f>
        <v>16500</v>
      </c>
      <c r="D3" s="28">
        <v>1</v>
      </c>
      <c r="E3" s="235">
        <f t="shared" ref="E3:E12" si="1">C3*D3</f>
        <v>16500</v>
      </c>
      <c r="F3" s="10">
        <f>$E$3</f>
        <v>16500</v>
      </c>
      <c r="G3" s="10">
        <f t="shared" ref="G3:I3" si="2">$E$3</f>
        <v>16500</v>
      </c>
      <c r="H3" s="10">
        <f t="shared" si="2"/>
        <v>16500</v>
      </c>
      <c r="I3" s="10">
        <f t="shared" si="2"/>
        <v>16500</v>
      </c>
    </row>
    <row r="4" spans="1:67" ht="15.75" x14ac:dyDescent="0.25">
      <c r="A4" s="71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29">
        <f>$E$4</f>
        <v>3500</v>
      </c>
      <c r="G4" s="29">
        <f t="shared" ref="G4:I4" si="3">$E$4</f>
        <v>3500</v>
      </c>
      <c r="H4" s="29">
        <f t="shared" si="3"/>
        <v>3500</v>
      </c>
      <c r="I4" s="29">
        <f t="shared" si="3"/>
        <v>3500</v>
      </c>
    </row>
    <row r="5" spans="1:67" ht="15.75" x14ac:dyDescent="0.25">
      <c r="A5" s="70" t="s">
        <v>60</v>
      </c>
      <c r="B5" s="13" t="str">
        <f>'VALOR REPUESTOS'!$A$20</f>
        <v>FA</v>
      </c>
      <c r="C5" s="27">
        <f>'VALOR REPUESTOS'!$C$20</f>
        <v>23000</v>
      </c>
      <c r="D5" s="28">
        <v>1</v>
      </c>
      <c r="E5" s="235">
        <f t="shared" si="1"/>
        <v>23000</v>
      </c>
      <c r="F5" s="10"/>
      <c r="G5" s="10">
        <f>$E$5</f>
        <v>23000</v>
      </c>
      <c r="H5" s="10">
        <f>$E$5</f>
        <v>23000</v>
      </c>
      <c r="I5" s="10">
        <f>$E$5</f>
        <v>23000</v>
      </c>
    </row>
    <row r="6" spans="1:67" ht="15.75" x14ac:dyDescent="0.25">
      <c r="A6" s="70" t="s">
        <v>102</v>
      </c>
      <c r="B6" s="13" t="str">
        <f>'VALOR REPUESTOS'!$A$19</f>
        <v>FP</v>
      </c>
      <c r="C6" s="27">
        <f>'VALOR REPUESTOS'!$C$19</f>
        <v>20000</v>
      </c>
      <c r="D6" s="28">
        <v>1</v>
      </c>
      <c r="E6" s="235">
        <f t="shared" si="1"/>
        <v>20000</v>
      </c>
      <c r="F6" s="10"/>
      <c r="G6" s="10">
        <f>$E$6</f>
        <v>20000</v>
      </c>
      <c r="H6" s="10">
        <f>$E$6</f>
        <v>20000</v>
      </c>
      <c r="I6" s="10">
        <f>$E$6</f>
        <v>20000</v>
      </c>
    </row>
    <row r="7" spans="1:67" ht="15.75" x14ac:dyDescent="0.25">
      <c r="A7" s="71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35">
        <f t="shared" si="1"/>
        <v>3500</v>
      </c>
      <c r="F7" s="10">
        <f>$E$7</f>
        <v>3500</v>
      </c>
      <c r="G7" s="10">
        <f t="shared" ref="G7:I7" si="4">$E$7</f>
        <v>3500</v>
      </c>
      <c r="H7" s="10">
        <f t="shared" si="4"/>
        <v>3500</v>
      </c>
      <c r="I7" s="10">
        <f t="shared" si="4"/>
        <v>3500</v>
      </c>
    </row>
    <row r="8" spans="1:67" ht="15.75" x14ac:dyDescent="0.25">
      <c r="A8" s="70" t="s">
        <v>59</v>
      </c>
      <c r="B8" s="13" t="str">
        <f>'VALOR REPUESTOS'!$A$21</f>
        <v>FC</v>
      </c>
      <c r="C8" s="27">
        <f>'VALOR REPUESTOS'!$C$21</f>
        <v>25000</v>
      </c>
      <c r="D8" s="28">
        <v>1</v>
      </c>
      <c r="E8" s="235">
        <f t="shared" si="1"/>
        <v>25000</v>
      </c>
      <c r="F8" s="10"/>
      <c r="G8" s="10">
        <f>$E$8</f>
        <v>25000</v>
      </c>
      <c r="H8" s="10">
        <f>$E$8</f>
        <v>25000</v>
      </c>
      <c r="I8" s="10">
        <f>$E$8</f>
        <v>25000</v>
      </c>
    </row>
    <row r="9" spans="1:67" s="34" customFormat="1" ht="15.75" x14ac:dyDescent="0.25">
      <c r="A9" s="71" t="s">
        <v>53</v>
      </c>
      <c r="B9" s="68" t="str">
        <f>'VALOR REPUESTOS'!$A$22</f>
        <v>CACC</v>
      </c>
      <c r="C9" s="29">
        <f>'VALOR REPUESTOS'!$C$22</f>
        <v>30000</v>
      </c>
      <c r="D9" s="69">
        <v>1</v>
      </c>
      <c r="E9" s="235">
        <f>C9*D9</f>
        <v>30000</v>
      </c>
      <c r="F9" s="10"/>
      <c r="G9" s="10"/>
      <c r="H9" s="10"/>
      <c r="I9" s="1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 s="34" customFormat="1" ht="15.75" x14ac:dyDescent="0.25">
      <c r="A10" s="71" t="s">
        <v>143</v>
      </c>
      <c r="B10" s="68" t="str">
        <f>'VALOR REPUESTOS'!$A$23</f>
        <v>KD</v>
      </c>
      <c r="C10" s="29">
        <f>'VALOR REPUESTOS'!$C$23</f>
        <v>220000</v>
      </c>
      <c r="D10" s="69">
        <v>1</v>
      </c>
      <c r="E10" s="235">
        <f>C10*D10</f>
        <v>220000</v>
      </c>
      <c r="F10" s="10"/>
      <c r="G10" s="10"/>
      <c r="H10" s="10">
        <f>$E$10</f>
        <v>220000</v>
      </c>
      <c r="I10" s="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</row>
    <row r="11" spans="1:67" s="34" customFormat="1" ht="15.75" x14ac:dyDescent="0.25">
      <c r="A11" s="70" t="s">
        <v>49</v>
      </c>
      <c r="B11" s="66" t="str">
        <f>'VALOR REPUESTOS'!$A$3</f>
        <v>AL1C1</v>
      </c>
      <c r="C11" s="29">
        <f>'VALOR REPUESTOS'!$C$3</f>
        <v>6000</v>
      </c>
      <c r="D11" s="69">
        <v>8</v>
      </c>
      <c r="E11" s="235">
        <f t="shared" si="1"/>
        <v>48000</v>
      </c>
      <c r="F11" s="10"/>
      <c r="G11" s="10"/>
      <c r="H11" s="10">
        <f>$E$11</f>
        <v>48000</v>
      </c>
      <c r="I11" s="10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 ht="15.75" x14ac:dyDescent="0.25">
      <c r="A12" s="72" t="s">
        <v>48</v>
      </c>
      <c r="B12" s="13" t="str">
        <f>'VALOR REPUESTOS'!$A$11</f>
        <v>MATEI</v>
      </c>
      <c r="C12" s="27">
        <f>'VALOR REPUESTOS'!$C$11</f>
        <v>10000</v>
      </c>
      <c r="D12" s="28">
        <v>1</v>
      </c>
      <c r="E12" s="235">
        <f t="shared" si="1"/>
        <v>10000</v>
      </c>
      <c r="F12" s="10">
        <f>$E$12</f>
        <v>10000</v>
      </c>
      <c r="G12" s="10">
        <f t="shared" ref="G12:I12" si="5">$E$12</f>
        <v>10000</v>
      </c>
      <c r="H12" s="10">
        <f t="shared" si="5"/>
        <v>10000</v>
      </c>
      <c r="I12" s="10">
        <f t="shared" si="5"/>
        <v>10000</v>
      </c>
    </row>
    <row r="13" spans="1:67" ht="15.75" x14ac:dyDescent="0.25">
      <c r="A13" s="20" t="s">
        <v>1</v>
      </c>
      <c r="B13" s="13" t="str">
        <f>'VALOR REPUESTOS'!$A$10</f>
        <v>MO</v>
      </c>
      <c r="C13" s="27">
        <f>'VALOR REPUESTOS'!$C$10</f>
        <v>38000</v>
      </c>
      <c r="D13" s="28"/>
      <c r="E13" s="235"/>
      <c r="F13" s="17">
        <f>C13*F16</f>
        <v>76000</v>
      </c>
      <c r="G13" s="17">
        <f>C13*G16</f>
        <v>95000</v>
      </c>
      <c r="H13" s="17">
        <f>C13*H16</f>
        <v>190000</v>
      </c>
      <c r="I13" s="17">
        <f>C13*I16</f>
        <v>95000</v>
      </c>
    </row>
    <row r="14" spans="1:67" ht="15.75" x14ac:dyDescent="0.25">
      <c r="A14" s="2" t="s">
        <v>55</v>
      </c>
      <c r="B14" s="2"/>
      <c r="C14" s="5"/>
      <c r="D14" s="5"/>
      <c r="E14" s="131"/>
      <c r="F14" s="6">
        <f>SUM(F2:F13)</f>
        <v>161500</v>
      </c>
      <c r="G14" s="6">
        <f>SUM(G2:G13)</f>
        <v>248500</v>
      </c>
      <c r="H14" s="6">
        <f>SUM(H2:H13)</f>
        <v>611500</v>
      </c>
      <c r="I14" s="6">
        <f>SUM(I2:I13)</f>
        <v>248500</v>
      </c>
    </row>
    <row r="15" spans="1:67" ht="15.75" x14ac:dyDescent="0.25">
      <c r="A15" s="14" t="s">
        <v>63</v>
      </c>
      <c r="C15" s="23"/>
      <c r="F15" s="152">
        <f>F14*1.19</f>
        <v>192185</v>
      </c>
      <c r="G15" s="152">
        <f>G14*1.19</f>
        <v>295715</v>
      </c>
      <c r="H15" s="152">
        <f>H14*1.19</f>
        <v>727685</v>
      </c>
      <c r="I15" s="152">
        <f>I14*1.19</f>
        <v>295715</v>
      </c>
    </row>
    <row r="16" spans="1:67" x14ac:dyDescent="0.25">
      <c r="F16" s="236">
        <v>2</v>
      </c>
      <c r="G16" s="236">
        <v>2.5</v>
      </c>
      <c r="H16" s="236">
        <v>5</v>
      </c>
      <c r="I16" s="236">
        <v>2.5</v>
      </c>
    </row>
    <row r="18" spans="1:67" ht="30" x14ac:dyDescent="0.25">
      <c r="A18" s="7" t="s">
        <v>578</v>
      </c>
      <c r="B18" s="7" t="s">
        <v>50</v>
      </c>
      <c r="C18" s="24" t="s">
        <v>2</v>
      </c>
      <c r="D18" s="21" t="s">
        <v>51</v>
      </c>
      <c r="E18" s="234" t="s">
        <v>57</v>
      </c>
      <c r="F18" s="24" t="s">
        <v>103</v>
      </c>
      <c r="G18" s="24" t="s">
        <v>108</v>
      </c>
      <c r="H18" s="317" t="s">
        <v>480</v>
      </c>
      <c r="I18" s="24" t="s">
        <v>146</v>
      </c>
    </row>
    <row r="19" spans="1:67" ht="15.75" x14ac:dyDescent="0.25">
      <c r="A19" s="70" t="s">
        <v>56</v>
      </c>
      <c r="B19" s="13" t="str">
        <f>'VALOR REPUESTOS'!$A$12</f>
        <v>A5W30</v>
      </c>
      <c r="C19" s="27">
        <f>'VALOR REPUESTOS'!$C$12</f>
        <v>8000</v>
      </c>
      <c r="D19" s="28">
        <v>6.5</v>
      </c>
      <c r="E19" s="235">
        <f>C19*D19</f>
        <v>52000</v>
      </c>
      <c r="F19" s="10">
        <f>$E$19</f>
        <v>52000</v>
      </c>
      <c r="G19" s="10">
        <f t="shared" ref="G19:I19" si="6">$E$19</f>
        <v>52000</v>
      </c>
      <c r="H19" s="10">
        <f t="shared" si="6"/>
        <v>52000</v>
      </c>
      <c r="I19" s="10">
        <f t="shared" si="6"/>
        <v>52000</v>
      </c>
    </row>
    <row r="20" spans="1:67" ht="15.75" x14ac:dyDescent="0.25">
      <c r="A20" s="70" t="s">
        <v>52</v>
      </c>
      <c r="B20" s="13" t="str">
        <f>'VALOR REPUESTOS'!$A$18</f>
        <v>FM</v>
      </c>
      <c r="C20" s="27">
        <f>'VALOR REPUESTOS'!$C$18</f>
        <v>16500</v>
      </c>
      <c r="D20" s="28">
        <v>1</v>
      </c>
      <c r="E20" s="235">
        <f t="shared" ref="E20:E30" si="7">C20*D20</f>
        <v>16500</v>
      </c>
      <c r="F20" s="10">
        <f>$E$20</f>
        <v>16500</v>
      </c>
      <c r="G20" s="10">
        <f t="shared" ref="G20:I20" si="8">$E$20</f>
        <v>16500</v>
      </c>
      <c r="H20" s="10">
        <f t="shared" si="8"/>
        <v>16500</v>
      </c>
      <c r="I20" s="10">
        <f t="shared" si="8"/>
        <v>16500</v>
      </c>
    </row>
    <row r="21" spans="1:67" ht="15.75" x14ac:dyDescent="0.25">
      <c r="A21" s="71" t="s">
        <v>223</v>
      </c>
      <c r="B21" s="13" t="str">
        <f>'VALOR REPUESTOS'!$A$17</f>
        <v>GTC</v>
      </c>
      <c r="C21" s="27">
        <f>'VALOR REPUESTOS'!$C$17</f>
        <v>3500</v>
      </c>
      <c r="D21" s="28">
        <v>1</v>
      </c>
      <c r="E21" s="235">
        <f t="shared" si="7"/>
        <v>3500</v>
      </c>
      <c r="F21" s="10">
        <f>$E$21</f>
        <v>3500</v>
      </c>
      <c r="G21" s="10">
        <f t="shared" ref="G21:I21" si="9">$E$21</f>
        <v>3500</v>
      </c>
      <c r="H21" s="10">
        <f t="shared" si="9"/>
        <v>3500</v>
      </c>
      <c r="I21" s="10">
        <f t="shared" si="9"/>
        <v>3500</v>
      </c>
    </row>
    <row r="22" spans="1:67" ht="15.75" x14ac:dyDescent="0.25">
      <c r="A22" s="70" t="s">
        <v>60</v>
      </c>
      <c r="B22" s="13" t="str">
        <f>'VALOR REPUESTOS'!$A$20</f>
        <v>FA</v>
      </c>
      <c r="C22" s="27">
        <f>'VALOR REPUESTOS'!$C$20</f>
        <v>23000</v>
      </c>
      <c r="D22" s="28">
        <v>1</v>
      </c>
      <c r="E22" s="235">
        <f t="shared" si="7"/>
        <v>23000</v>
      </c>
      <c r="F22" s="10"/>
      <c r="G22" s="10">
        <f>$E$22</f>
        <v>23000</v>
      </c>
      <c r="H22" s="10">
        <f>$E$22</f>
        <v>23000</v>
      </c>
      <c r="I22" s="10">
        <f>$E$22</f>
        <v>23000</v>
      </c>
    </row>
    <row r="23" spans="1:67" ht="15.75" x14ac:dyDescent="0.25">
      <c r="A23" s="70" t="s">
        <v>102</v>
      </c>
      <c r="B23" s="13" t="str">
        <f>'VALOR REPUESTOS'!$A$19</f>
        <v>FP</v>
      </c>
      <c r="C23" s="27">
        <f>'VALOR REPUESTOS'!$C$19</f>
        <v>20000</v>
      </c>
      <c r="D23" s="28">
        <v>1</v>
      </c>
      <c r="E23" s="235">
        <f t="shared" si="7"/>
        <v>20000</v>
      </c>
      <c r="F23" s="10"/>
      <c r="G23" s="10">
        <f>$E$23</f>
        <v>20000</v>
      </c>
      <c r="H23" s="10">
        <f>$E$23</f>
        <v>20000</v>
      </c>
      <c r="I23" s="10">
        <f>$E$23</f>
        <v>20000</v>
      </c>
    </row>
    <row r="24" spans="1:67" ht="15.75" x14ac:dyDescent="0.25">
      <c r="A24" s="71" t="s">
        <v>208</v>
      </c>
      <c r="B24" s="13" t="str">
        <f>'VALOR REPUESTOS'!$A$16</f>
        <v>LLP</v>
      </c>
      <c r="C24" s="27">
        <f>'VALOR REPUESTOS'!$C$16</f>
        <v>3500</v>
      </c>
      <c r="D24" s="28">
        <v>1</v>
      </c>
      <c r="E24" s="235">
        <f t="shared" si="7"/>
        <v>3500</v>
      </c>
      <c r="F24" s="10">
        <f>$E$24</f>
        <v>3500</v>
      </c>
      <c r="G24" s="10">
        <f t="shared" ref="G24:I24" si="10">$E$24</f>
        <v>3500</v>
      </c>
      <c r="H24" s="10">
        <f t="shared" si="10"/>
        <v>3500</v>
      </c>
      <c r="I24" s="10">
        <f t="shared" si="10"/>
        <v>3500</v>
      </c>
    </row>
    <row r="25" spans="1:67" ht="15.75" x14ac:dyDescent="0.25">
      <c r="A25" s="70" t="s">
        <v>59</v>
      </c>
      <c r="B25" s="13" t="str">
        <f>'VALOR REPUESTOS'!$A$21</f>
        <v>FC</v>
      </c>
      <c r="C25" s="27">
        <f>'VALOR REPUESTOS'!$C$21</f>
        <v>25000</v>
      </c>
      <c r="D25" s="28">
        <v>1</v>
      </c>
      <c r="E25" s="235">
        <f t="shared" si="7"/>
        <v>25000</v>
      </c>
      <c r="F25" s="10"/>
      <c r="G25" s="10">
        <f>$E$25</f>
        <v>25000</v>
      </c>
      <c r="H25" s="10">
        <f>$E$25</f>
        <v>25000</v>
      </c>
      <c r="I25" s="10">
        <f>$E$25</f>
        <v>25000</v>
      </c>
    </row>
    <row r="26" spans="1:67" ht="15.75" x14ac:dyDescent="0.25">
      <c r="A26" s="70" t="s">
        <v>371</v>
      </c>
      <c r="B26" s="13" t="str">
        <f>'VALOR REPUESTOS'!$A$6</f>
        <v>80W90</v>
      </c>
      <c r="C26" s="27">
        <f>'VALOR REPUESTOS'!$C$6</f>
        <v>10500</v>
      </c>
      <c r="D26" s="28">
        <v>3</v>
      </c>
      <c r="E26" s="235">
        <f t="shared" si="7"/>
        <v>31500</v>
      </c>
      <c r="F26" s="10"/>
      <c r="G26" s="10"/>
      <c r="H26" s="10"/>
      <c r="I26" s="10">
        <f>$E$26</f>
        <v>31500</v>
      </c>
    </row>
    <row r="27" spans="1:67" s="34" customFormat="1" ht="15.75" x14ac:dyDescent="0.25">
      <c r="A27" s="70" t="s">
        <v>49</v>
      </c>
      <c r="B27" s="66" t="str">
        <f>'VALOR REPUESTOS'!$A$3</f>
        <v>AL1C1</v>
      </c>
      <c r="C27" s="29">
        <f>'VALOR REPUESTOS'!$C$3</f>
        <v>6000</v>
      </c>
      <c r="D27" s="69">
        <v>8</v>
      </c>
      <c r="E27" s="235">
        <f t="shared" si="7"/>
        <v>48000</v>
      </c>
      <c r="F27" s="10"/>
      <c r="G27" s="10"/>
      <c r="H27" s="10">
        <f>$E$27</f>
        <v>48000</v>
      </c>
      <c r="I27" s="7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 s="34" customFormat="1" ht="15.75" x14ac:dyDescent="0.25">
      <c r="A28" s="71" t="s">
        <v>53</v>
      </c>
      <c r="B28" s="68" t="str">
        <f>'VALOR REPUESTOS'!$A$22</f>
        <v>CACC</v>
      </c>
      <c r="C28" s="29">
        <f>'VALOR REPUESTOS'!$C$22</f>
        <v>30000</v>
      </c>
      <c r="D28" s="69">
        <v>1</v>
      </c>
      <c r="E28" s="235">
        <f t="shared" si="7"/>
        <v>30000</v>
      </c>
      <c r="F28" s="10"/>
      <c r="G28" s="10"/>
      <c r="H28" s="10"/>
      <c r="I28" s="10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 s="34" customFormat="1" ht="15.75" x14ac:dyDescent="0.25">
      <c r="A29" s="71" t="s">
        <v>143</v>
      </c>
      <c r="B29" s="68" t="str">
        <f>'VALOR REPUESTOS'!$A$23</f>
        <v>KD</v>
      </c>
      <c r="C29" s="29">
        <f>'VALOR REPUESTOS'!$C$23</f>
        <v>220000</v>
      </c>
      <c r="D29" s="69">
        <v>1</v>
      </c>
      <c r="E29" s="235">
        <f t="shared" si="7"/>
        <v>220000</v>
      </c>
      <c r="F29" s="10"/>
      <c r="G29" s="10"/>
      <c r="H29" s="10">
        <f>$E$29</f>
        <v>220000</v>
      </c>
      <c r="I29" s="10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 ht="15.75" x14ac:dyDescent="0.25">
      <c r="A30" s="72" t="s">
        <v>48</v>
      </c>
      <c r="B30" s="13" t="str">
        <f>'VALOR REPUESTOS'!$A$11</f>
        <v>MATEI</v>
      </c>
      <c r="C30" s="27">
        <f>'VALOR REPUESTOS'!$C$11</f>
        <v>10000</v>
      </c>
      <c r="D30" s="28">
        <v>1</v>
      </c>
      <c r="E30" s="235">
        <f t="shared" si="7"/>
        <v>10000</v>
      </c>
      <c r="F30" s="10">
        <f>$E$30</f>
        <v>10000</v>
      </c>
      <c r="G30" s="10">
        <f t="shared" ref="G30:I30" si="11">$E$30</f>
        <v>10000</v>
      </c>
      <c r="H30" s="10">
        <f t="shared" si="11"/>
        <v>10000</v>
      </c>
      <c r="I30" s="10">
        <f t="shared" si="11"/>
        <v>10000</v>
      </c>
    </row>
    <row r="31" spans="1:67" ht="15.75" x14ac:dyDescent="0.25">
      <c r="A31" s="20" t="s">
        <v>1</v>
      </c>
      <c r="B31" s="13" t="str">
        <f>'VALOR REPUESTOS'!$A$10</f>
        <v>MO</v>
      </c>
      <c r="C31" s="27">
        <f>'VALOR REPUESTOS'!$C$10</f>
        <v>38000</v>
      </c>
      <c r="D31" s="28"/>
      <c r="E31" s="235"/>
      <c r="F31" s="17">
        <f>C31*F34</f>
        <v>76000</v>
      </c>
      <c r="G31" s="17">
        <f>C31*G34</f>
        <v>95000</v>
      </c>
      <c r="H31" s="17">
        <f>C31*H34</f>
        <v>190000</v>
      </c>
      <c r="I31" s="17">
        <f>C31*I34</f>
        <v>114000</v>
      </c>
    </row>
    <row r="32" spans="1:67" ht="15.75" x14ac:dyDescent="0.25">
      <c r="A32" s="2" t="s">
        <v>55</v>
      </c>
      <c r="B32" s="2"/>
      <c r="C32" s="5"/>
      <c r="D32" s="5"/>
      <c r="E32" s="131"/>
      <c r="F32" s="6">
        <f>SUM(F19:F31)</f>
        <v>161500</v>
      </c>
      <c r="G32" s="6">
        <f>SUM(G19:G31)</f>
        <v>248500</v>
      </c>
      <c r="H32" s="6">
        <f>SUM(H19:H31)</f>
        <v>611500</v>
      </c>
      <c r="I32" s="6">
        <f>SUM(I19:I31)</f>
        <v>299000</v>
      </c>
    </row>
    <row r="33" spans="1:9" ht="15.75" x14ac:dyDescent="0.25">
      <c r="A33" s="14" t="s">
        <v>63</v>
      </c>
      <c r="C33" s="23"/>
      <c r="F33" s="152">
        <f>F32*1.19</f>
        <v>192185</v>
      </c>
      <c r="G33" s="152">
        <f>G32*1.19</f>
        <v>295715</v>
      </c>
      <c r="H33" s="152">
        <f>H32*1.19</f>
        <v>727685</v>
      </c>
      <c r="I33" s="152">
        <f>I32*1.19</f>
        <v>355810</v>
      </c>
    </row>
    <row r="34" spans="1:9" x14ac:dyDescent="0.25">
      <c r="F34" s="236">
        <v>2</v>
      </c>
      <c r="G34" s="236">
        <v>2.5</v>
      </c>
      <c r="H34" s="236">
        <v>5</v>
      </c>
      <c r="I34" s="236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08DC-A0B5-4616-954D-898DAE0EC096}">
  <sheetPr>
    <tabColor rgb="FFFFFF00"/>
  </sheetPr>
  <dimension ref="A1:P37"/>
  <sheetViews>
    <sheetView topLeftCell="A15" zoomScale="120" zoomScaleNormal="120" workbookViewId="0">
      <selection activeCell="K21" sqref="K21:K34"/>
    </sheetView>
  </sheetViews>
  <sheetFormatPr baseColWidth="10" defaultRowHeight="15" x14ac:dyDescent="0.25"/>
  <cols>
    <col min="1" max="1" width="36.28515625" customWidth="1"/>
    <col min="3" max="3" width="14.7109375" customWidth="1"/>
    <col min="4" max="4" width="12.42578125" customWidth="1"/>
    <col min="5" max="5" width="14.5703125" bestFit="1" customWidth="1"/>
  </cols>
  <sheetData>
    <row r="1" spans="1:16" ht="15.75" x14ac:dyDescent="0.25">
      <c r="A1" s="7" t="s">
        <v>147</v>
      </c>
      <c r="B1" s="7" t="s">
        <v>50</v>
      </c>
      <c r="C1" s="24" t="s">
        <v>2</v>
      </c>
      <c r="D1" s="21" t="s">
        <v>51</v>
      </c>
      <c r="E1" s="31" t="s">
        <v>57</v>
      </c>
      <c r="F1" s="318" t="s">
        <v>461</v>
      </c>
      <c r="G1" s="24" t="s">
        <v>108</v>
      </c>
      <c r="H1" s="25" t="s">
        <v>481</v>
      </c>
      <c r="I1" s="30">
        <v>40</v>
      </c>
      <c r="J1" s="30">
        <v>60</v>
      </c>
      <c r="K1" s="30" t="s">
        <v>477</v>
      </c>
    </row>
    <row r="2" spans="1:16" ht="15.75" x14ac:dyDescent="0.25">
      <c r="A2" s="123" t="s">
        <v>56</v>
      </c>
      <c r="B2" s="13" t="str">
        <f>'VALOR REPUESTOS'!$A$12</f>
        <v>A5W30</v>
      </c>
      <c r="C2" s="27">
        <f>'VALOR REPUESTOS'!$C$12</f>
        <v>8000</v>
      </c>
      <c r="D2" s="28">
        <v>4</v>
      </c>
      <c r="E2" s="29">
        <f t="shared" ref="E2:E13" si="0">C2*D2</f>
        <v>32000</v>
      </c>
      <c r="F2" s="10">
        <f>$E$2</f>
        <v>32000</v>
      </c>
      <c r="G2" s="10">
        <f t="shared" ref="G2:K2" si="1">$E$2</f>
        <v>32000</v>
      </c>
      <c r="H2" s="10">
        <f t="shared" si="1"/>
        <v>32000</v>
      </c>
      <c r="I2" s="10">
        <f t="shared" si="1"/>
        <v>32000</v>
      </c>
      <c r="J2" s="10">
        <f t="shared" si="1"/>
        <v>32000</v>
      </c>
      <c r="K2" s="10">
        <f t="shared" si="1"/>
        <v>32000</v>
      </c>
    </row>
    <row r="3" spans="1:16" ht="15.75" x14ac:dyDescent="0.25">
      <c r="A3" s="123" t="s">
        <v>52</v>
      </c>
      <c r="B3" s="33" t="str">
        <f>'VALOR REPUESTOS'!$A$24</f>
        <v>FM</v>
      </c>
      <c r="C3" s="27">
        <f>'VALOR REPUESTOS'!$C$24</f>
        <v>10000</v>
      </c>
      <c r="D3" s="28">
        <v>1</v>
      </c>
      <c r="E3" s="29">
        <f t="shared" si="0"/>
        <v>10000</v>
      </c>
      <c r="F3" s="10">
        <f>$E$3</f>
        <v>10000</v>
      </c>
      <c r="G3" s="10">
        <f t="shared" ref="G3:K3" si="2">$E$3</f>
        <v>10000</v>
      </c>
      <c r="H3" s="10">
        <f t="shared" si="2"/>
        <v>10000</v>
      </c>
      <c r="I3" s="10">
        <f t="shared" si="2"/>
        <v>10000</v>
      </c>
      <c r="J3" s="10">
        <f t="shared" si="2"/>
        <v>10000</v>
      </c>
      <c r="K3" s="10">
        <f t="shared" si="2"/>
        <v>10000</v>
      </c>
    </row>
    <row r="4" spans="1:16" ht="15.75" x14ac:dyDescent="0.25">
      <c r="A4" s="124" t="s">
        <v>223</v>
      </c>
      <c r="B4" s="33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K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</row>
    <row r="5" spans="1:16" ht="15.75" x14ac:dyDescent="0.25">
      <c r="A5" s="123" t="s">
        <v>60</v>
      </c>
      <c r="B5" s="13" t="str">
        <f>'VALOR REPUESTOS'!$A$25</f>
        <v>FA</v>
      </c>
      <c r="C5" s="27">
        <f>'VALOR REPUESTOS'!$C$25</f>
        <v>13500</v>
      </c>
      <c r="D5" s="28">
        <v>1</v>
      </c>
      <c r="E5" s="29">
        <f t="shared" si="0"/>
        <v>13500</v>
      </c>
      <c r="F5" s="10">
        <f>$E$5</f>
        <v>13500</v>
      </c>
      <c r="G5" s="10">
        <f t="shared" ref="G5:K5" si="4">$E$5</f>
        <v>13500</v>
      </c>
      <c r="H5" s="10">
        <f t="shared" si="4"/>
        <v>13500</v>
      </c>
      <c r="I5" s="10">
        <f t="shared" si="4"/>
        <v>13500</v>
      </c>
      <c r="J5" s="10">
        <f t="shared" si="4"/>
        <v>13500</v>
      </c>
      <c r="K5" s="10">
        <f t="shared" si="4"/>
        <v>13500</v>
      </c>
    </row>
    <row r="6" spans="1:16" ht="15.75" x14ac:dyDescent="0.25">
      <c r="A6" s="123" t="s">
        <v>59</v>
      </c>
      <c r="B6" s="13" t="str">
        <f>'VALOR REPUESTOS'!$A$26</f>
        <v>FC</v>
      </c>
      <c r="C6" s="27">
        <f>'VALOR REPUESTOS'!$C$26</f>
        <v>23000</v>
      </c>
      <c r="D6" s="28">
        <v>1</v>
      </c>
      <c r="E6" s="29">
        <f t="shared" si="0"/>
        <v>23000</v>
      </c>
      <c r="F6" s="10"/>
      <c r="G6" s="10">
        <f>$E$6</f>
        <v>23000</v>
      </c>
      <c r="H6" s="10"/>
      <c r="I6" s="10">
        <f>$E$6</f>
        <v>23000</v>
      </c>
      <c r="J6" s="10">
        <f t="shared" ref="J6:K6" si="5">$E$6</f>
        <v>23000</v>
      </c>
      <c r="K6" s="10">
        <f t="shared" si="5"/>
        <v>23000</v>
      </c>
    </row>
    <row r="7" spans="1:16" ht="15.75" x14ac:dyDescent="0.25">
      <c r="A7" s="123" t="s">
        <v>116</v>
      </c>
      <c r="B7" s="13" t="str">
        <f>'VALOR REPUESTOS'!$A$29</f>
        <v>FP</v>
      </c>
      <c r="C7" s="27">
        <f>'VALOR REPUESTOS'!$C$29</f>
        <v>13500</v>
      </c>
      <c r="D7" s="28">
        <v>1</v>
      </c>
      <c r="E7" s="29">
        <f t="shared" si="0"/>
        <v>13500</v>
      </c>
      <c r="F7" s="10"/>
      <c r="G7" s="10">
        <f>$E$7</f>
        <v>13500</v>
      </c>
      <c r="H7" s="10"/>
      <c r="I7" s="10">
        <f>$E$7</f>
        <v>13500</v>
      </c>
      <c r="J7" s="10">
        <f t="shared" ref="J7:K7" si="6">$E$7</f>
        <v>13500</v>
      </c>
      <c r="K7" s="10">
        <f t="shared" si="6"/>
        <v>13500</v>
      </c>
    </row>
    <row r="8" spans="1:16" ht="15.75" x14ac:dyDescent="0.25">
      <c r="A8" s="124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9">
        <f t="shared" si="0"/>
        <v>3500</v>
      </c>
      <c r="F8" s="10">
        <f>$E$8</f>
        <v>3500</v>
      </c>
      <c r="G8" s="10">
        <f t="shared" ref="G8:K8" si="7">$E$8</f>
        <v>3500</v>
      </c>
      <c r="H8" s="10">
        <f t="shared" si="7"/>
        <v>3500</v>
      </c>
      <c r="I8" s="10">
        <f t="shared" si="7"/>
        <v>3500</v>
      </c>
      <c r="J8" s="10">
        <f t="shared" si="7"/>
        <v>3500</v>
      </c>
      <c r="K8" s="10">
        <f t="shared" si="7"/>
        <v>3500</v>
      </c>
    </row>
    <row r="9" spans="1:16" s="34" customFormat="1" ht="15.75" x14ac:dyDescent="0.25">
      <c r="A9" s="123" t="s">
        <v>62</v>
      </c>
      <c r="B9" s="66" t="str">
        <f>'VALOR REPUESTOS'!$A$28</f>
        <v>KD</v>
      </c>
      <c r="C9" s="29">
        <f>'VALOR REPUESTOS'!$C$28</f>
        <v>100000</v>
      </c>
      <c r="D9" s="69">
        <v>1</v>
      </c>
      <c r="E9" s="29">
        <f t="shared" si="0"/>
        <v>100000</v>
      </c>
      <c r="F9" s="10"/>
      <c r="G9" s="10"/>
      <c r="H9" s="10"/>
      <c r="I9" s="10"/>
      <c r="J9" s="76"/>
      <c r="K9" s="10">
        <f>$E$9</f>
        <v>100000</v>
      </c>
      <c r="L9"/>
      <c r="M9"/>
      <c r="N9"/>
      <c r="O9"/>
      <c r="P9"/>
    </row>
    <row r="10" spans="1:16" s="34" customFormat="1" ht="15.75" x14ac:dyDescent="0.25">
      <c r="A10" s="123" t="s">
        <v>106</v>
      </c>
      <c r="B10" s="66" t="str">
        <f>'VALOR REPUESTOS'!$A$27</f>
        <v>CACC</v>
      </c>
      <c r="C10" s="29">
        <f>'VALOR REPUESTOS'!$C$27</f>
        <v>20000</v>
      </c>
      <c r="D10" s="69">
        <v>1</v>
      </c>
      <c r="E10" s="29">
        <f t="shared" si="0"/>
        <v>20000</v>
      </c>
      <c r="F10" s="10"/>
      <c r="G10" s="10"/>
      <c r="H10" s="10"/>
      <c r="I10" s="10"/>
      <c r="J10" s="76"/>
      <c r="K10" s="10">
        <f>$E$10</f>
        <v>20000</v>
      </c>
      <c r="L10"/>
      <c r="M10"/>
      <c r="N10"/>
      <c r="O10"/>
      <c r="P10"/>
    </row>
    <row r="11" spans="1:16" ht="15.75" x14ac:dyDescent="0.25">
      <c r="A11" s="123" t="s">
        <v>61</v>
      </c>
      <c r="B11" s="13" t="str">
        <f>'VALOR REPUESTOS'!$A$9</f>
        <v>AL3C1F</v>
      </c>
      <c r="C11" s="27">
        <f>'VALOR REPUESTOS'!$C$9</f>
        <v>6800</v>
      </c>
      <c r="D11" s="28">
        <v>1</v>
      </c>
      <c r="E11" s="29">
        <f>C11*D11</f>
        <v>6800</v>
      </c>
      <c r="F11" s="10"/>
      <c r="G11" s="10"/>
      <c r="H11" s="10"/>
      <c r="I11" s="10">
        <f>$E$11</f>
        <v>6800</v>
      </c>
      <c r="J11" s="10"/>
      <c r="K11" s="10">
        <f>$I$11</f>
        <v>6800</v>
      </c>
    </row>
    <row r="12" spans="1:16" s="34" customFormat="1" ht="15.75" x14ac:dyDescent="0.25">
      <c r="A12" s="123" t="s">
        <v>49</v>
      </c>
      <c r="B12" s="66" t="str">
        <f>'VALOR REPUESTOS'!$A$3</f>
        <v>AL1C1</v>
      </c>
      <c r="C12" s="29">
        <f>'VALOR REPUESTOS'!$C$3</f>
        <v>6000</v>
      </c>
      <c r="D12" s="69">
        <v>8</v>
      </c>
      <c r="E12" s="29">
        <f t="shared" si="0"/>
        <v>48000</v>
      </c>
      <c r="F12" s="10"/>
      <c r="G12" s="10"/>
      <c r="H12" s="10"/>
      <c r="I12" s="10"/>
      <c r="K12" s="10">
        <f>$E$12</f>
        <v>48000</v>
      </c>
      <c r="L12"/>
      <c r="M12"/>
      <c r="N12"/>
      <c r="O12"/>
      <c r="P12"/>
    </row>
    <row r="13" spans="1:16" ht="15.75" x14ac:dyDescent="0.25">
      <c r="A13" s="126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9">
        <f t="shared" si="0"/>
        <v>10000</v>
      </c>
      <c r="F13" s="10">
        <f>$E$13</f>
        <v>10000</v>
      </c>
      <c r="G13" s="10">
        <f t="shared" ref="G13:K13" si="8">$E$13</f>
        <v>10000</v>
      </c>
      <c r="H13" s="10">
        <f t="shared" si="8"/>
        <v>10000</v>
      </c>
      <c r="I13" s="10">
        <f t="shared" si="8"/>
        <v>10000</v>
      </c>
      <c r="J13" s="10">
        <f t="shared" si="8"/>
        <v>10000</v>
      </c>
      <c r="K13" s="10">
        <f t="shared" si="8"/>
        <v>10000</v>
      </c>
    </row>
    <row r="14" spans="1:16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9"/>
      <c r="F14" s="17">
        <f>C14*F17</f>
        <v>57000</v>
      </c>
      <c r="G14" s="17">
        <f>C14*G17</f>
        <v>95000</v>
      </c>
      <c r="H14" s="17">
        <f>C14*H17</f>
        <v>76000</v>
      </c>
      <c r="I14" s="17">
        <f>C14*I17</f>
        <v>95000</v>
      </c>
      <c r="J14" s="17">
        <f>C14*J17</f>
        <v>95000</v>
      </c>
      <c r="K14" s="17">
        <f>C14*K17</f>
        <v>190000</v>
      </c>
    </row>
    <row r="15" spans="1:16" ht="15.75" x14ac:dyDescent="0.25">
      <c r="A15" s="2" t="s">
        <v>55</v>
      </c>
      <c r="B15" s="2"/>
      <c r="C15" s="5"/>
      <c r="D15" s="5"/>
      <c r="E15" s="6"/>
      <c r="F15" s="6">
        <f t="shared" ref="F15:K15" si="9">SUM(F2:F14)</f>
        <v>129500</v>
      </c>
      <c r="G15" s="6">
        <f t="shared" si="9"/>
        <v>204000</v>
      </c>
      <c r="H15" s="6">
        <f t="shared" si="9"/>
        <v>148500</v>
      </c>
      <c r="I15" s="6">
        <f t="shared" si="9"/>
        <v>210800</v>
      </c>
      <c r="J15" s="6">
        <f t="shared" si="9"/>
        <v>204000</v>
      </c>
      <c r="K15" s="6">
        <f t="shared" si="9"/>
        <v>473800</v>
      </c>
    </row>
    <row r="16" spans="1:16" ht="15.75" x14ac:dyDescent="0.25">
      <c r="A16" s="85" t="s">
        <v>63</v>
      </c>
      <c r="B16" s="84"/>
      <c r="C16" s="83"/>
      <c r="D16" s="84"/>
      <c r="E16" s="83"/>
      <c r="F16" s="152">
        <f t="shared" ref="F16:K16" si="10">F15*1.19</f>
        <v>154105</v>
      </c>
      <c r="G16" s="152">
        <f t="shared" si="10"/>
        <v>242760</v>
      </c>
      <c r="H16" s="152">
        <f t="shared" si="10"/>
        <v>176715</v>
      </c>
      <c r="I16" s="152">
        <f t="shared" si="10"/>
        <v>250852</v>
      </c>
      <c r="J16" s="152">
        <f t="shared" si="10"/>
        <v>242760</v>
      </c>
      <c r="K16" s="152">
        <f t="shared" si="10"/>
        <v>563822</v>
      </c>
    </row>
    <row r="17" spans="1:16" x14ac:dyDescent="0.25">
      <c r="A17" s="94" t="s">
        <v>64</v>
      </c>
      <c r="B17" s="91"/>
      <c r="C17" s="92"/>
      <c r="D17" s="91"/>
      <c r="E17" s="92"/>
      <c r="F17" s="102">
        <v>1.5</v>
      </c>
      <c r="G17" s="102">
        <v>2.5</v>
      </c>
      <c r="H17" s="102">
        <v>2</v>
      </c>
      <c r="I17" s="102">
        <v>2.5</v>
      </c>
      <c r="J17" s="102">
        <v>2.5</v>
      </c>
      <c r="K17" s="102">
        <v>5</v>
      </c>
    </row>
    <row r="20" spans="1:16" ht="15.75" x14ac:dyDescent="0.25">
      <c r="A20" s="7" t="s">
        <v>353</v>
      </c>
      <c r="B20" s="7" t="s">
        <v>50</v>
      </c>
      <c r="C20" s="24" t="s">
        <v>2</v>
      </c>
      <c r="D20" s="21" t="s">
        <v>51</v>
      </c>
      <c r="E20" s="31" t="s">
        <v>57</v>
      </c>
      <c r="F20" s="318" t="s">
        <v>461</v>
      </c>
      <c r="G20" s="24" t="s">
        <v>108</v>
      </c>
      <c r="H20" s="25" t="s">
        <v>481</v>
      </c>
      <c r="I20" s="30">
        <v>40</v>
      </c>
      <c r="J20" s="30" t="s">
        <v>148</v>
      </c>
      <c r="K20" s="30">
        <v>80</v>
      </c>
    </row>
    <row r="21" spans="1:16" s="34" customFormat="1" ht="15.75" x14ac:dyDescent="0.25">
      <c r="A21" s="123" t="s">
        <v>56</v>
      </c>
      <c r="B21" s="66" t="str">
        <f>'VALOR REPUESTOS'!$A$12</f>
        <v>A5W30</v>
      </c>
      <c r="C21" s="29">
        <f>'VALOR REPUESTOS'!$C$12</f>
        <v>8000</v>
      </c>
      <c r="D21" s="69">
        <v>4</v>
      </c>
      <c r="E21" s="29">
        <f t="shared" ref="E21:E33" si="11">C21*D21</f>
        <v>32000</v>
      </c>
      <c r="F21" s="10">
        <f>$E$21</f>
        <v>32000</v>
      </c>
      <c r="G21" s="10">
        <f t="shared" ref="G21:K21" si="12">$E$21</f>
        <v>32000</v>
      </c>
      <c r="H21" s="10">
        <f t="shared" si="12"/>
        <v>32000</v>
      </c>
      <c r="I21" s="10">
        <f t="shared" si="12"/>
        <v>32000</v>
      </c>
      <c r="J21" s="10">
        <f t="shared" si="12"/>
        <v>32000</v>
      </c>
      <c r="K21" s="10">
        <f t="shared" si="12"/>
        <v>32000</v>
      </c>
      <c r="L21"/>
      <c r="M21"/>
      <c r="N21"/>
      <c r="O21"/>
      <c r="P21"/>
    </row>
    <row r="22" spans="1:16" s="34" customFormat="1" ht="15.75" x14ac:dyDescent="0.25">
      <c r="A22" s="123" t="s">
        <v>52</v>
      </c>
      <c r="B22" s="179" t="str">
        <f>'VALOR REPUESTOS'!$A$169</f>
        <v>FM</v>
      </c>
      <c r="C22" s="29">
        <f>'VALOR REPUESTOS'!$C$169</f>
        <v>15000</v>
      </c>
      <c r="D22" s="69">
        <v>1</v>
      </c>
      <c r="E22" s="29">
        <f t="shared" si="11"/>
        <v>15000</v>
      </c>
      <c r="F22" s="10">
        <f>$E$22</f>
        <v>15000</v>
      </c>
      <c r="G22" s="10">
        <f t="shared" ref="G22:K22" si="13">$E$22</f>
        <v>15000</v>
      </c>
      <c r="H22" s="10">
        <f t="shared" si="13"/>
        <v>15000</v>
      </c>
      <c r="I22" s="10">
        <f t="shared" si="13"/>
        <v>15000</v>
      </c>
      <c r="J22" s="10">
        <f t="shared" si="13"/>
        <v>15000</v>
      </c>
      <c r="K22" s="10">
        <f t="shared" si="13"/>
        <v>15000</v>
      </c>
      <c r="L22"/>
      <c r="M22"/>
      <c r="N22"/>
      <c r="O22"/>
      <c r="P22"/>
    </row>
    <row r="23" spans="1:16" s="34" customFormat="1" ht="15.75" x14ac:dyDescent="0.25">
      <c r="A23" s="124" t="s">
        <v>223</v>
      </c>
      <c r="B23" s="179" t="str">
        <f>'VALOR REPUESTOS'!$A$17</f>
        <v>GTC</v>
      </c>
      <c r="C23" s="29">
        <f>'VALOR REPUESTOS'!$C$17</f>
        <v>3500</v>
      </c>
      <c r="D23" s="69">
        <v>1</v>
      </c>
      <c r="E23" s="29">
        <f t="shared" si="11"/>
        <v>3500</v>
      </c>
      <c r="F23" s="10">
        <f>$E$23</f>
        <v>3500</v>
      </c>
      <c r="G23" s="10">
        <f t="shared" ref="G23:K23" si="14">$E$23</f>
        <v>3500</v>
      </c>
      <c r="H23" s="10">
        <f t="shared" si="14"/>
        <v>3500</v>
      </c>
      <c r="I23" s="10">
        <f t="shared" si="14"/>
        <v>3500</v>
      </c>
      <c r="J23" s="10">
        <f t="shared" si="14"/>
        <v>3500</v>
      </c>
      <c r="K23" s="10">
        <f t="shared" si="14"/>
        <v>3500</v>
      </c>
      <c r="L23"/>
      <c r="M23"/>
      <c r="N23"/>
      <c r="O23"/>
      <c r="P23"/>
    </row>
    <row r="24" spans="1:16" s="34" customFormat="1" ht="15.75" x14ac:dyDescent="0.25">
      <c r="A24" s="123" t="s">
        <v>60</v>
      </c>
      <c r="B24" s="66" t="str">
        <f>'VALOR REPUESTOS'!$A$170</f>
        <v>FA</v>
      </c>
      <c r="C24" s="29">
        <f>'VALOR REPUESTOS'!$C$170</f>
        <v>15000</v>
      </c>
      <c r="D24" s="69">
        <v>1</v>
      </c>
      <c r="E24" s="29">
        <f t="shared" si="11"/>
        <v>15000</v>
      </c>
      <c r="F24" s="10">
        <f>$E$24</f>
        <v>15000</v>
      </c>
      <c r="G24" s="10">
        <f t="shared" ref="G24:K24" si="15">$E$24</f>
        <v>15000</v>
      </c>
      <c r="H24" s="10">
        <f t="shared" si="15"/>
        <v>15000</v>
      </c>
      <c r="I24" s="10">
        <f t="shared" si="15"/>
        <v>15000</v>
      </c>
      <c r="J24" s="10">
        <f t="shared" si="15"/>
        <v>15000</v>
      </c>
      <c r="K24" s="10">
        <f t="shared" si="15"/>
        <v>15000</v>
      </c>
      <c r="L24"/>
      <c r="M24"/>
      <c r="N24"/>
      <c r="O24"/>
      <c r="P24"/>
    </row>
    <row r="25" spans="1:16" s="34" customFormat="1" ht="15.75" x14ac:dyDescent="0.25">
      <c r="A25" s="123" t="s">
        <v>59</v>
      </c>
      <c r="B25" s="66" t="str">
        <f>'VALOR REPUESTOS'!$A$171</f>
        <v>FC</v>
      </c>
      <c r="C25" s="29">
        <f>'VALOR REPUESTOS'!$C$171</f>
        <v>19000</v>
      </c>
      <c r="D25" s="69">
        <v>1</v>
      </c>
      <c r="E25" s="29">
        <f t="shared" si="11"/>
        <v>19000</v>
      </c>
      <c r="F25" s="10"/>
      <c r="G25" s="10">
        <f>$E$25</f>
        <v>19000</v>
      </c>
      <c r="H25" s="10"/>
      <c r="I25" s="10">
        <f>$E$25</f>
        <v>19000</v>
      </c>
      <c r="J25" s="10">
        <f t="shared" ref="J25:K25" si="16">$E$25</f>
        <v>19000</v>
      </c>
      <c r="K25" s="10">
        <f t="shared" si="16"/>
        <v>19000</v>
      </c>
      <c r="L25"/>
      <c r="M25"/>
      <c r="N25"/>
      <c r="O25"/>
      <c r="P25"/>
    </row>
    <row r="26" spans="1:16" s="34" customFormat="1" ht="15.75" x14ac:dyDescent="0.25">
      <c r="A26" s="123" t="s">
        <v>116</v>
      </c>
      <c r="B26" s="66" t="str">
        <f>'VALOR REPUESTOS'!$A$172</f>
        <v>FP</v>
      </c>
      <c r="C26" s="29">
        <f>'VALOR REPUESTOS'!$C$172</f>
        <v>15000</v>
      </c>
      <c r="D26" s="69">
        <v>1</v>
      </c>
      <c r="E26" s="29">
        <f t="shared" si="11"/>
        <v>15000</v>
      </c>
      <c r="F26" s="10"/>
      <c r="G26" s="10">
        <f>$E$26</f>
        <v>15000</v>
      </c>
      <c r="H26" s="10"/>
      <c r="I26" s="10">
        <f>$E$26</f>
        <v>15000</v>
      </c>
      <c r="J26" s="10">
        <f t="shared" ref="J26:K26" si="17">$E$26</f>
        <v>15000</v>
      </c>
      <c r="K26" s="10">
        <f t="shared" si="17"/>
        <v>15000</v>
      </c>
      <c r="L26"/>
      <c r="M26"/>
      <c r="N26"/>
      <c r="O26"/>
      <c r="P26"/>
    </row>
    <row r="27" spans="1:16" s="34" customFormat="1" ht="15.75" x14ac:dyDescent="0.25">
      <c r="A27" s="123" t="s">
        <v>324</v>
      </c>
      <c r="B27" s="66" t="str">
        <f>'VALOR REPUESTOS'!$A$175</f>
        <v>BUJ</v>
      </c>
      <c r="C27" s="29">
        <f>'VALOR REPUESTOS'!$C$175</f>
        <v>22000</v>
      </c>
      <c r="D27" s="69">
        <v>4</v>
      </c>
      <c r="E27" s="29">
        <f t="shared" si="11"/>
        <v>88000</v>
      </c>
      <c r="F27" s="201"/>
      <c r="G27" s="201"/>
      <c r="H27" s="201"/>
      <c r="I27" s="201"/>
      <c r="J27" s="201"/>
      <c r="K27" s="201"/>
      <c r="L27"/>
      <c r="M27"/>
      <c r="N27"/>
      <c r="O27"/>
      <c r="P27"/>
    </row>
    <row r="28" spans="1:16" s="34" customFormat="1" ht="15.75" x14ac:dyDescent="0.25">
      <c r="A28" s="124" t="s">
        <v>208</v>
      </c>
      <c r="B28" s="66" t="str">
        <f>'VALOR REPUESTOS'!$A$16</f>
        <v>LLP</v>
      </c>
      <c r="C28" s="29">
        <f>'VALOR REPUESTOS'!$C$16</f>
        <v>3500</v>
      </c>
      <c r="D28" s="69">
        <v>1</v>
      </c>
      <c r="E28" s="29">
        <f t="shared" si="11"/>
        <v>3500</v>
      </c>
      <c r="F28" s="29">
        <f>$E$28</f>
        <v>3500</v>
      </c>
      <c r="G28" s="29">
        <f t="shared" ref="G28:K28" si="18">$E$28</f>
        <v>3500</v>
      </c>
      <c r="H28" s="29">
        <f t="shared" si="18"/>
        <v>3500</v>
      </c>
      <c r="I28" s="29">
        <f t="shared" si="18"/>
        <v>3500</v>
      </c>
      <c r="J28" s="29">
        <f t="shared" si="18"/>
        <v>3500</v>
      </c>
      <c r="K28" s="29">
        <f t="shared" si="18"/>
        <v>3500</v>
      </c>
      <c r="L28"/>
      <c r="M28"/>
      <c r="N28"/>
      <c r="O28"/>
      <c r="P28"/>
    </row>
    <row r="29" spans="1:16" s="34" customFormat="1" ht="15.75" x14ac:dyDescent="0.25">
      <c r="A29" s="123" t="s">
        <v>327</v>
      </c>
      <c r="B29" s="66" t="str">
        <f>'VALOR REPUESTOS'!$A$174</f>
        <v>KD</v>
      </c>
      <c r="C29" s="29">
        <f>'VALOR REPUESTOS'!$C$174</f>
        <v>130000</v>
      </c>
      <c r="D29" s="69">
        <v>1</v>
      </c>
      <c r="E29" s="29">
        <f t="shared" si="11"/>
        <v>130000</v>
      </c>
      <c r="F29" s="201"/>
      <c r="G29" s="201"/>
      <c r="H29" s="201"/>
      <c r="I29" s="201"/>
      <c r="J29" s="29">
        <f>$E$29</f>
        <v>130000</v>
      </c>
      <c r="K29" s="201"/>
      <c r="L29"/>
      <c r="M29"/>
      <c r="N29"/>
      <c r="O29"/>
      <c r="P29"/>
    </row>
    <row r="30" spans="1:16" s="34" customFormat="1" ht="15.75" x14ac:dyDescent="0.25">
      <c r="A30" s="123" t="s">
        <v>328</v>
      </c>
      <c r="B30" s="66" t="str">
        <f>'VALOR REPUESTOS'!$A$173</f>
        <v>CACC</v>
      </c>
      <c r="C30" s="29">
        <f>'VALOR REPUESTOS'!$C$173</f>
        <v>25000</v>
      </c>
      <c r="D30" s="69">
        <v>1</v>
      </c>
      <c r="E30" s="29">
        <f t="shared" si="11"/>
        <v>25000</v>
      </c>
      <c r="F30" s="201"/>
      <c r="G30" s="201"/>
      <c r="H30" s="201"/>
      <c r="I30" s="201"/>
      <c r="J30" s="29">
        <f>$E$30</f>
        <v>25000</v>
      </c>
      <c r="K30" s="201"/>
      <c r="L30"/>
      <c r="M30"/>
      <c r="N30"/>
      <c r="O30"/>
      <c r="P30"/>
    </row>
    <row r="31" spans="1:16" s="34" customFormat="1" ht="15.75" x14ac:dyDescent="0.25">
      <c r="A31" s="123" t="s">
        <v>326</v>
      </c>
      <c r="B31" s="66" t="str">
        <f>'VALOR REPUESTOS'!$A$9</f>
        <v>AL3C1F</v>
      </c>
      <c r="C31" s="29">
        <f>'VALOR REPUESTOS'!$C$9</f>
        <v>6800</v>
      </c>
      <c r="D31" s="69">
        <v>1</v>
      </c>
      <c r="E31" s="29">
        <f t="shared" si="11"/>
        <v>6800</v>
      </c>
      <c r="F31" s="201"/>
      <c r="G31" s="201"/>
      <c r="H31" s="29"/>
      <c r="I31" s="10">
        <f>$E$11</f>
        <v>6800</v>
      </c>
      <c r="J31" s="201"/>
      <c r="K31" s="29">
        <f>$E$31</f>
        <v>6800</v>
      </c>
      <c r="L31"/>
      <c r="M31"/>
      <c r="N31"/>
      <c r="O31"/>
      <c r="P31"/>
    </row>
    <row r="32" spans="1:16" s="34" customFormat="1" ht="15.75" x14ac:dyDescent="0.25">
      <c r="A32" s="123" t="s">
        <v>325</v>
      </c>
      <c r="B32" s="66" t="str">
        <f>'VALOR REPUESTOS'!$A$3</f>
        <v>AL1C1</v>
      </c>
      <c r="C32" s="29">
        <f>'VALOR REPUESTOS'!$C$3</f>
        <v>6000</v>
      </c>
      <c r="D32" s="69">
        <v>8</v>
      </c>
      <c r="E32" s="29">
        <f t="shared" si="11"/>
        <v>48000</v>
      </c>
      <c r="F32" s="29"/>
      <c r="G32" s="29"/>
      <c r="H32" s="29"/>
      <c r="I32" s="29"/>
      <c r="J32" s="29">
        <f>$E$32</f>
        <v>48000</v>
      </c>
      <c r="K32" s="29"/>
      <c r="L32"/>
      <c r="M32"/>
      <c r="N32"/>
      <c r="O32"/>
      <c r="P32"/>
    </row>
    <row r="33" spans="1:16" s="34" customFormat="1" ht="15.75" x14ac:dyDescent="0.25">
      <c r="A33" s="123" t="s">
        <v>0</v>
      </c>
      <c r="B33" s="66" t="str">
        <f>'VALOR REPUESTOS'!$A$11</f>
        <v>MATEI</v>
      </c>
      <c r="C33" s="29">
        <f>'VALOR REPUESTOS'!$C$11</f>
        <v>10000</v>
      </c>
      <c r="D33" s="69">
        <v>1</v>
      </c>
      <c r="E33" s="29">
        <f t="shared" si="11"/>
        <v>10000</v>
      </c>
      <c r="F33" s="29">
        <f>$E$33</f>
        <v>10000</v>
      </c>
      <c r="G33" s="29">
        <f t="shared" ref="G33:K33" si="19">$E$33</f>
        <v>10000</v>
      </c>
      <c r="H33" s="29">
        <f t="shared" si="19"/>
        <v>10000</v>
      </c>
      <c r="I33" s="29">
        <f t="shared" si="19"/>
        <v>10000</v>
      </c>
      <c r="J33" s="29">
        <f t="shared" si="19"/>
        <v>10000</v>
      </c>
      <c r="K33" s="29">
        <f t="shared" si="19"/>
        <v>10000</v>
      </c>
      <c r="L33"/>
      <c r="M33"/>
      <c r="N33"/>
      <c r="O33"/>
      <c r="P33"/>
    </row>
    <row r="34" spans="1:16" ht="15.75" x14ac:dyDescent="0.25">
      <c r="A34" s="20" t="s">
        <v>1</v>
      </c>
      <c r="B34" s="13" t="str">
        <f>'VALOR REPUESTOS'!$A$10</f>
        <v>MO</v>
      </c>
      <c r="C34" s="27">
        <f>'VALOR REPUESTOS'!$C$10</f>
        <v>38000</v>
      </c>
      <c r="D34" s="28"/>
      <c r="E34" s="29"/>
      <c r="F34" s="17">
        <f>C34*F37</f>
        <v>57000</v>
      </c>
      <c r="G34" s="17">
        <f>C34*G37</f>
        <v>95000</v>
      </c>
      <c r="H34" s="17">
        <f>C34*H37</f>
        <v>76000</v>
      </c>
      <c r="I34" s="17">
        <f>C34*I37</f>
        <v>95000</v>
      </c>
      <c r="J34" s="17">
        <f>C34*J37</f>
        <v>190000</v>
      </c>
      <c r="K34" s="17">
        <f>C34*K37</f>
        <v>95000</v>
      </c>
    </row>
    <row r="35" spans="1:16" ht="15.75" x14ac:dyDescent="0.25">
      <c r="A35" s="2" t="s">
        <v>55</v>
      </c>
      <c r="B35" s="2"/>
      <c r="C35" s="5"/>
      <c r="D35" s="5"/>
      <c r="E35" s="6"/>
      <c r="F35" s="6">
        <f t="shared" ref="F35:K35" si="20">SUM(F21:F34)</f>
        <v>136000</v>
      </c>
      <c r="G35" s="6">
        <f t="shared" si="20"/>
        <v>208000</v>
      </c>
      <c r="H35" s="6">
        <f t="shared" si="20"/>
        <v>155000</v>
      </c>
      <c r="I35" s="6">
        <f t="shared" si="20"/>
        <v>214800</v>
      </c>
      <c r="J35" s="6">
        <f t="shared" si="20"/>
        <v>506000</v>
      </c>
      <c r="K35" s="6">
        <f t="shared" si="20"/>
        <v>214800</v>
      </c>
    </row>
    <row r="36" spans="1:16" ht="15.75" x14ac:dyDescent="0.25">
      <c r="A36" s="85" t="s">
        <v>63</v>
      </c>
      <c r="B36" s="84"/>
      <c r="C36" s="83"/>
      <c r="D36" s="84"/>
      <c r="E36" s="83"/>
      <c r="F36" s="152">
        <f t="shared" ref="F36:K36" si="21">F35*1.19</f>
        <v>161840</v>
      </c>
      <c r="G36" s="152">
        <f t="shared" si="21"/>
        <v>247520</v>
      </c>
      <c r="H36" s="152">
        <f t="shared" si="21"/>
        <v>184450</v>
      </c>
      <c r="I36" s="152">
        <f t="shared" si="21"/>
        <v>255612</v>
      </c>
      <c r="J36" s="152">
        <f t="shared" si="21"/>
        <v>602140</v>
      </c>
      <c r="K36" s="152">
        <f t="shared" si="21"/>
        <v>255612</v>
      </c>
    </row>
    <row r="37" spans="1:16" x14ac:dyDescent="0.25">
      <c r="A37" s="94" t="s">
        <v>64</v>
      </c>
      <c r="B37" s="91"/>
      <c r="C37" s="92"/>
      <c r="D37" s="91"/>
      <c r="E37" s="92"/>
      <c r="F37" s="102">
        <v>1.5</v>
      </c>
      <c r="G37" s="102">
        <v>2.5</v>
      </c>
      <c r="H37" s="102">
        <v>2</v>
      </c>
      <c r="I37" s="102">
        <v>2.5</v>
      </c>
      <c r="J37" s="102">
        <v>5</v>
      </c>
      <c r="K37" s="102">
        <v>2.5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I17"/>
  <sheetViews>
    <sheetView zoomScale="140" zoomScaleNormal="140" workbookViewId="0">
      <pane xSplit="1" topLeftCell="B1" activePane="topRight" state="frozen"/>
      <selection pane="topRight" activeCell="L4" sqref="L4"/>
    </sheetView>
  </sheetViews>
  <sheetFormatPr baseColWidth="10" defaultRowHeight="15" x14ac:dyDescent="0.25"/>
  <cols>
    <col min="1" max="1" width="33.5703125" bestFit="1" customWidth="1"/>
    <col min="2" max="2" width="11" customWidth="1"/>
    <col min="3" max="3" width="13.5703125" bestFit="1" customWidth="1"/>
    <col min="4" max="4" width="10.28515625" bestFit="1" customWidth="1"/>
    <col min="5" max="5" width="13.140625" bestFit="1" customWidth="1"/>
    <col min="6" max="10" width="10.42578125" bestFit="1" customWidth="1"/>
  </cols>
  <sheetData>
    <row r="1" spans="1:61" ht="15.75" x14ac:dyDescent="0.25">
      <c r="A1" s="7" t="s">
        <v>144</v>
      </c>
      <c r="B1" s="7" t="s">
        <v>50</v>
      </c>
      <c r="C1" s="24" t="s">
        <v>2</v>
      </c>
      <c r="D1" s="21" t="s">
        <v>51</v>
      </c>
      <c r="E1" s="21" t="s">
        <v>57</v>
      </c>
      <c r="F1" s="9">
        <v>15</v>
      </c>
      <c r="G1" s="9" t="s">
        <v>499</v>
      </c>
      <c r="H1" s="8">
        <v>45</v>
      </c>
      <c r="I1" s="8" t="s">
        <v>214</v>
      </c>
      <c r="J1" s="9" t="s">
        <v>460</v>
      </c>
    </row>
    <row r="2" spans="1:61" ht="15.75" x14ac:dyDescent="0.25">
      <c r="A2" s="123" t="s">
        <v>56</v>
      </c>
      <c r="B2" s="13" t="str">
        <f>'VALOR REPUESTOS'!$A$12</f>
        <v>A5W30</v>
      </c>
      <c r="C2" s="12">
        <f>'VALOR REPUESTOS'!$C$12</f>
        <v>8000</v>
      </c>
      <c r="D2" s="15">
        <v>5</v>
      </c>
      <c r="E2" s="10">
        <f>C2*D2</f>
        <v>40000</v>
      </c>
      <c r="F2" s="10">
        <f>$E$2</f>
        <v>40000</v>
      </c>
      <c r="G2" s="10">
        <f t="shared" ref="G2:I2" si="0">$E$2</f>
        <v>40000</v>
      </c>
      <c r="H2" s="10">
        <f t="shared" si="0"/>
        <v>40000</v>
      </c>
      <c r="I2" s="10">
        <f t="shared" si="0"/>
        <v>40000</v>
      </c>
      <c r="J2" s="10">
        <f>$E$2</f>
        <v>40000</v>
      </c>
    </row>
    <row r="3" spans="1:61" ht="15.75" x14ac:dyDescent="0.25">
      <c r="A3" s="123" t="s">
        <v>52</v>
      </c>
      <c r="B3" s="13" t="str">
        <f>'VALOR REPUESTOS'!$A$30</f>
        <v>FM</v>
      </c>
      <c r="C3" s="12">
        <f>'VALOR REPUESTOS'!$C$30</f>
        <v>13000</v>
      </c>
      <c r="D3" s="15">
        <v>1</v>
      </c>
      <c r="E3" s="10">
        <f t="shared" ref="E3:E13" si="1">C3*D3</f>
        <v>13000</v>
      </c>
      <c r="F3" s="10">
        <f>$E$3</f>
        <v>13000</v>
      </c>
      <c r="G3" s="10">
        <f t="shared" ref="G3:I3" si="2">$E$3</f>
        <v>13000</v>
      </c>
      <c r="H3" s="10">
        <f t="shared" si="2"/>
        <v>13000</v>
      </c>
      <c r="I3" s="10">
        <f t="shared" si="2"/>
        <v>13000</v>
      </c>
      <c r="J3" s="10">
        <f>$E$3</f>
        <v>13000</v>
      </c>
    </row>
    <row r="4" spans="1:61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I4" si="3">$E$4</f>
        <v>3500</v>
      </c>
      <c r="H4" s="10">
        <f t="shared" si="3"/>
        <v>3500</v>
      </c>
      <c r="I4" s="10">
        <f t="shared" si="3"/>
        <v>3500</v>
      </c>
      <c r="J4" s="10">
        <f>$E$4</f>
        <v>3500</v>
      </c>
    </row>
    <row r="5" spans="1:61" ht="15.75" x14ac:dyDescent="0.25">
      <c r="A5" s="125" t="s">
        <v>58</v>
      </c>
      <c r="B5" s="13" t="str">
        <f>'VALOR REPUESTOS'!$A$31</f>
        <v>FP</v>
      </c>
      <c r="C5" s="12">
        <f>'VALOR REPUESTOS'!$C$31</f>
        <v>20000</v>
      </c>
      <c r="D5" s="15">
        <v>1</v>
      </c>
      <c r="E5" s="10">
        <f t="shared" si="1"/>
        <v>20000</v>
      </c>
      <c r="F5" s="10"/>
      <c r="G5" s="10">
        <f>$E$5</f>
        <v>20000</v>
      </c>
      <c r="H5" s="10">
        <f t="shared" ref="H5:I5" si="4">$E$5</f>
        <v>20000</v>
      </c>
      <c r="I5" s="10">
        <f t="shared" si="4"/>
        <v>20000</v>
      </c>
      <c r="J5" s="10"/>
    </row>
    <row r="6" spans="1:61" ht="15.75" x14ac:dyDescent="0.25">
      <c r="A6" s="123" t="s">
        <v>60</v>
      </c>
      <c r="B6" s="13" t="str">
        <f>'VALOR REPUESTOS'!$A$32</f>
        <v>FA</v>
      </c>
      <c r="C6" s="12">
        <f>'VALOR REPUESTOS'!$C$32</f>
        <v>20000</v>
      </c>
      <c r="D6" s="15">
        <v>1</v>
      </c>
      <c r="E6" s="10">
        <f t="shared" si="1"/>
        <v>20000</v>
      </c>
      <c r="F6" s="10">
        <f>$E$6</f>
        <v>20000</v>
      </c>
      <c r="G6" s="10">
        <f t="shared" ref="G6:I6" si="5">$E$6</f>
        <v>20000</v>
      </c>
      <c r="H6" s="10">
        <f t="shared" si="5"/>
        <v>20000</v>
      </c>
      <c r="I6" s="10">
        <f t="shared" si="5"/>
        <v>20000</v>
      </c>
      <c r="J6" s="10">
        <f>$E$6</f>
        <v>20000</v>
      </c>
    </row>
    <row r="7" spans="1:61" ht="15.75" x14ac:dyDescent="0.25">
      <c r="A7" s="123" t="s">
        <v>59</v>
      </c>
      <c r="B7" s="13" t="str">
        <f>'VALOR REPUESTOS'!$A$33</f>
        <v>FC</v>
      </c>
      <c r="C7" s="12">
        <f>'VALOR REPUESTOS'!$C$33</f>
        <v>23000</v>
      </c>
      <c r="D7" s="15">
        <v>1</v>
      </c>
      <c r="E7" s="10">
        <f t="shared" si="1"/>
        <v>23000</v>
      </c>
      <c r="F7" s="10"/>
      <c r="G7" s="10">
        <f>$E$7</f>
        <v>23000</v>
      </c>
      <c r="H7" s="10"/>
      <c r="I7" s="10">
        <f>$E$7</f>
        <v>23000</v>
      </c>
      <c r="J7" s="10"/>
    </row>
    <row r="8" spans="1:61" ht="15.75" x14ac:dyDescent="0.25">
      <c r="A8" s="124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9">
        <f t="shared" si="1"/>
        <v>3500</v>
      </c>
      <c r="F8" s="10">
        <f>$E$8</f>
        <v>3500</v>
      </c>
      <c r="G8" s="10">
        <f t="shared" ref="G8:I8" si="6">$E$8</f>
        <v>3500</v>
      </c>
      <c r="H8" s="10">
        <f t="shared" si="6"/>
        <v>3500</v>
      </c>
      <c r="I8" s="10">
        <f t="shared" si="6"/>
        <v>3500</v>
      </c>
      <c r="J8" s="10">
        <f>$E$8</f>
        <v>3500</v>
      </c>
    </row>
    <row r="9" spans="1:61" ht="15.75" x14ac:dyDescent="0.25">
      <c r="A9" s="123" t="s">
        <v>61</v>
      </c>
      <c r="B9" s="13" t="str">
        <f>'VALOR REPUESTOS'!$A$9</f>
        <v>AL3C1F</v>
      </c>
      <c r="C9" s="12">
        <f>'VALOR REPUESTOS'!$C$9</f>
        <v>6800</v>
      </c>
      <c r="D9" s="15">
        <v>1</v>
      </c>
      <c r="E9" s="10">
        <f t="shared" si="1"/>
        <v>6800</v>
      </c>
      <c r="F9" s="10"/>
      <c r="G9" s="10"/>
      <c r="H9" s="10">
        <f>$E$9</f>
        <v>6800</v>
      </c>
      <c r="I9" s="10">
        <f>$E$9</f>
        <v>6800</v>
      </c>
      <c r="J9" s="10"/>
    </row>
    <row r="10" spans="1:61" s="34" customFormat="1" ht="15.75" x14ac:dyDescent="0.25">
      <c r="A10" s="65" t="s">
        <v>49</v>
      </c>
      <c r="B10" s="66" t="str">
        <f>'VALOR REPUESTOS'!$A$3</f>
        <v>AL1C1</v>
      </c>
      <c r="C10" s="10">
        <f>'VALOR REPUESTOS'!$C$3</f>
        <v>6000</v>
      </c>
      <c r="D10" s="67">
        <v>8</v>
      </c>
      <c r="E10" s="10">
        <f t="shared" si="1"/>
        <v>48000</v>
      </c>
      <c r="F10" s="10"/>
      <c r="G10" s="10"/>
      <c r="H10" s="10"/>
      <c r="I10" s="10">
        <f>$E$10</f>
        <v>48000</v>
      </c>
      <c r="J10" s="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</row>
    <row r="11" spans="1:61" s="34" customFormat="1" ht="15.75" x14ac:dyDescent="0.25">
      <c r="A11" s="66" t="s">
        <v>62</v>
      </c>
      <c r="B11" s="66" t="str">
        <f>'VALOR REPUESTOS'!$A$34</f>
        <v>KDISTRIB</v>
      </c>
      <c r="C11" s="10">
        <f>'VALOR REPUESTOS'!$C$34</f>
        <v>160000</v>
      </c>
      <c r="D11" s="67">
        <v>1</v>
      </c>
      <c r="E11" s="10">
        <f t="shared" si="1"/>
        <v>160000</v>
      </c>
      <c r="F11" s="10"/>
      <c r="G11" s="10"/>
      <c r="H11" s="10"/>
      <c r="I11" s="10">
        <f>$E$11</f>
        <v>160000</v>
      </c>
      <c r="J11" s="10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 s="34" customFormat="1" ht="15.75" x14ac:dyDescent="0.25">
      <c r="A12" s="66" t="s">
        <v>53</v>
      </c>
      <c r="B12" s="66" t="str">
        <f>'VALOR REPUESTOS'!$A$35</f>
        <v>CACCE</v>
      </c>
      <c r="C12" s="10">
        <f>'VALOR REPUESTOS'!$C$35</f>
        <v>25000</v>
      </c>
      <c r="D12" s="67">
        <v>1</v>
      </c>
      <c r="E12" s="10">
        <f>C12*D12</f>
        <v>25000</v>
      </c>
      <c r="F12" s="10"/>
      <c r="G12" s="10"/>
      <c r="H12" s="10"/>
      <c r="I12" s="10">
        <f>$E$12</f>
        <v>25000</v>
      </c>
      <c r="J12" s="1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 ht="15.75" x14ac:dyDescent="0.25">
      <c r="A13" s="126" t="s">
        <v>48</v>
      </c>
      <c r="B13" s="13" t="str">
        <f>'VALOR REPUESTOS'!$A$11</f>
        <v>MATEI</v>
      </c>
      <c r="C13" s="12">
        <f>'VALOR REPUESTOS'!$C$11</f>
        <v>10000</v>
      </c>
      <c r="D13" s="15">
        <v>1</v>
      </c>
      <c r="E13" s="10">
        <f t="shared" si="1"/>
        <v>10000</v>
      </c>
      <c r="F13" s="10">
        <f>$E$13</f>
        <v>10000</v>
      </c>
      <c r="G13" s="10">
        <f t="shared" ref="G13:I13" si="7">$E$13</f>
        <v>10000</v>
      </c>
      <c r="H13" s="10">
        <f t="shared" si="7"/>
        <v>10000</v>
      </c>
      <c r="I13" s="10">
        <f t="shared" si="7"/>
        <v>10000</v>
      </c>
      <c r="J13" s="10">
        <f>$E$13</f>
        <v>10000</v>
      </c>
    </row>
    <row r="14" spans="1:61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15"/>
      <c r="E14" s="10"/>
      <c r="F14" s="17">
        <f>C14*F17</f>
        <v>76000</v>
      </c>
      <c r="G14" s="17">
        <f>C14*G17</f>
        <v>95000</v>
      </c>
      <c r="H14" s="17">
        <f>C14*H17</f>
        <v>95000</v>
      </c>
      <c r="I14" s="17">
        <f>C14*I17</f>
        <v>190000</v>
      </c>
      <c r="J14" s="17">
        <f>C14*J17</f>
        <v>95000</v>
      </c>
    </row>
    <row r="15" spans="1:61" ht="15.75" x14ac:dyDescent="0.25">
      <c r="A15" s="2" t="s">
        <v>55</v>
      </c>
      <c r="B15" s="2"/>
      <c r="C15" s="5" t="s">
        <v>3</v>
      </c>
      <c r="D15" s="5"/>
      <c r="E15" s="6"/>
      <c r="F15" s="6">
        <f>SUM(F2:F14)</f>
        <v>166000</v>
      </c>
      <c r="G15" s="6">
        <f>SUM(G2:G14)</f>
        <v>228000</v>
      </c>
      <c r="H15" s="6">
        <f>SUM(H2:H14)</f>
        <v>211800</v>
      </c>
      <c r="I15" s="6">
        <f>SUM(I2:I14)</f>
        <v>562800</v>
      </c>
      <c r="J15" s="6">
        <f>SUM(J2:J14)</f>
        <v>185000</v>
      </c>
    </row>
    <row r="16" spans="1:61" ht="15.75" x14ac:dyDescent="0.25">
      <c r="A16" s="85" t="s">
        <v>63</v>
      </c>
      <c r="B16" s="84"/>
      <c r="C16" s="83"/>
      <c r="D16" s="84"/>
      <c r="E16" s="84"/>
      <c r="F16" s="152">
        <f>F15*1.19</f>
        <v>197540</v>
      </c>
      <c r="G16" s="152">
        <f>G15*1.19</f>
        <v>271320</v>
      </c>
      <c r="H16" s="152">
        <f>H15*1.19</f>
        <v>252042</v>
      </c>
      <c r="I16" s="152">
        <f>I15*1.19</f>
        <v>669732</v>
      </c>
      <c r="J16" s="152">
        <f>J15*1.19</f>
        <v>220150</v>
      </c>
    </row>
    <row r="17" spans="1:10" x14ac:dyDescent="0.25">
      <c r="A17" s="94" t="s">
        <v>64</v>
      </c>
      <c r="B17" s="91"/>
      <c r="C17" s="92"/>
      <c r="D17" s="91"/>
      <c r="E17" s="91"/>
      <c r="F17" s="93">
        <v>2</v>
      </c>
      <c r="G17" s="93">
        <v>2.5</v>
      </c>
      <c r="H17" s="93">
        <v>2.5</v>
      </c>
      <c r="I17" s="93">
        <v>5</v>
      </c>
      <c r="J17" s="93">
        <v>2.5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5"/>
  <sheetViews>
    <sheetView zoomScale="151" zoomScaleNormal="96" workbookViewId="0">
      <pane xSplit="1" topLeftCell="B1" activePane="topRight" state="frozen"/>
      <selection activeCell="A6" sqref="A6"/>
      <selection pane="topRight" activeCell="J2" sqref="J2:J10"/>
    </sheetView>
  </sheetViews>
  <sheetFormatPr baseColWidth="10" defaultRowHeight="15" x14ac:dyDescent="0.25"/>
  <cols>
    <col min="1" max="1" width="34" bestFit="1" customWidth="1"/>
    <col min="2" max="2" width="8.28515625" bestFit="1" customWidth="1"/>
    <col min="3" max="3" width="13.85546875" bestFit="1" customWidth="1"/>
    <col min="4" max="4" width="10.42578125" bestFit="1" customWidth="1"/>
    <col min="5" max="5" width="13.28515625" bestFit="1" customWidth="1"/>
    <col min="6" max="6" width="11.140625" bestFit="1" customWidth="1"/>
    <col min="7" max="8" width="10.42578125" bestFit="1" customWidth="1"/>
    <col min="9" max="10" width="10.42578125" style="18" bestFit="1" customWidth="1"/>
    <col min="11" max="12" width="11.42578125" style="18"/>
  </cols>
  <sheetData>
    <row r="1" spans="1:12" ht="15.75" x14ac:dyDescent="0.25">
      <c r="A1" s="7" t="s">
        <v>54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482</v>
      </c>
      <c r="G1" s="9" t="s">
        <v>101</v>
      </c>
      <c r="H1" s="8" t="s">
        <v>114</v>
      </c>
      <c r="I1" s="8" t="s">
        <v>481</v>
      </c>
      <c r="J1" s="8">
        <v>100</v>
      </c>
      <c r="K1"/>
    </row>
    <row r="2" spans="1:12" ht="15.75" x14ac:dyDescent="0.25">
      <c r="A2" s="11" t="s">
        <v>56</v>
      </c>
      <c r="B2" s="13" t="str">
        <f>'VALOR REPUESTOS'!$A$12</f>
        <v>A5W30</v>
      </c>
      <c r="C2" s="12">
        <f>'VALOR REPUESTOS'!$C$12</f>
        <v>8000</v>
      </c>
      <c r="D2" s="15">
        <v>6</v>
      </c>
      <c r="E2" s="10">
        <f>C2*D2</f>
        <v>48000</v>
      </c>
      <c r="F2" s="10">
        <f>$E$2</f>
        <v>48000</v>
      </c>
      <c r="G2" s="10">
        <f t="shared" ref="G2:J2" si="0">$E$2</f>
        <v>48000</v>
      </c>
      <c r="H2" s="10">
        <f t="shared" si="0"/>
        <v>48000</v>
      </c>
      <c r="I2" s="10">
        <f t="shared" si="0"/>
        <v>48000</v>
      </c>
      <c r="J2" s="10">
        <f t="shared" si="0"/>
        <v>48000</v>
      </c>
      <c r="K2"/>
    </row>
    <row r="3" spans="1:12" ht="15.75" x14ac:dyDescent="0.25">
      <c r="A3" s="11" t="s">
        <v>52</v>
      </c>
      <c r="B3" s="13" t="str">
        <f>'VALOR REPUESTOS'!$A$36</f>
        <v>FM</v>
      </c>
      <c r="C3" s="12">
        <f>'VALOR REPUESTOS'!$C$36</f>
        <v>15000</v>
      </c>
      <c r="D3" s="15">
        <v>1</v>
      </c>
      <c r="E3" s="10">
        <f t="shared" ref="E3:E9" si="1">C3*D3</f>
        <v>15000</v>
      </c>
      <c r="F3" s="10">
        <f>$E$3</f>
        <v>15000</v>
      </c>
      <c r="G3" s="10">
        <f t="shared" ref="G3:J3" si="2">$E$3</f>
        <v>15000</v>
      </c>
      <c r="H3" s="10">
        <f t="shared" si="2"/>
        <v>15000</v>
      </c>
      <c r="I3" s="10">
        <f t="shared" si="2"/>
        <v>15000</v>
      </c>
      <c r="J3" s="10">
        <f t="shared" si="2"/>
        <v>15000</v>
      </c>
      <c r="K3"/>
    </row>
    <row r="4" spans="1:12" ht="15.75" x14ac:dyDescent="0.25">
      <c r="A4" s="39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/>
    </row>
    <row r="5" spans="1:12" ht="15.75" x14ac:dyDescent="0.25">
      <c r="A5" s="11" t="s">
        <v>60</v>
      </c>
      <c r="B5" s="13" t="str">
        <f>'VALOR REPUESTOS'!$A$37</f>
        <v>FA</v>
      </c>
      <c r="C5" s="12">
        <f>'VALOR REPUESTOS'!$C$37</f>
        <v>21000</v>
      </c>
      <c r="D5" s="15">
        <v>1</v>
      </c>
      <c r="E5" s="10">
        <f t="shared" si="1"/>
        <v>21000</v>
      </c>
      <c r="F5" s="10"/>
      <c r="G5" s="10"/>
      <c r="H5" s="10">
        <f>$E$5</f>
        <v>21000</v>
      </c>
      <c r="I5" s="10"/>
      <c r="J5" s="10"/>
      <c r="K5"/>
    </row>
    <row r="6" spans="1:12" ht="15.75" x14ac:dyDescent="0.25">
      <c r="A6" s="11" t="s">
        <v>59</v>
      </c>
      <c r="B6" s="13" t="str">
        <f>'VALOR REPUESTOS'!$A$38</f>
        <v>FC</v>
      </c>
      <c r="C6" s="12">
        <f>'VALOR REPUESTOS'!$C$38</f>
        <v>25000</v>
      </c>
      <c r="D6" s="15">
        <v>1</v>
      </c>
      <c r="E6" s="10">
        <f t="shared" si="1"/>
        <v>25000</v>
      </c>
      <c r="F6" s="10"/>
      <c r="G6" s="10"/>
      <c r="H6" s="10">
        <f>$E$6</f>
        <v>25000</v>
      </c>
      <c r="I6" s="10"/>
      <c r="J6" s="10"/>
      <c r="K6"/>
    </row>
    <row r="7" spans="1:12" ht="15.75" x14ac:dyDescent="0.25">
      <c r="A7" s="39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9">
        <f t="shared" si="1"/>
        <v>3500</v>
      </c>
      <c r="F7" s="10">
        <f>$E$7</f>
        <v>3500</v>
      </c>
      <c r="G7" s="10">
        <f t="shared" ref="G7:J7" si="4">$E$7</f>
        <v>3500</v>
      </c>
      <c r="H7" s="10">
        <f t="shared" si="4"/>
        <v>3500</v>
      </c>
      <c r="I7" s="10">
        <f t="shared" si="4"/>
        <v>3500</v>
      </c>
      <c r="J7" s="10">
        <f t="shared" si="4"/>
        <v>3500</v>
      </c>
      <c r="K7"/>
    </row>
    <row r="8" spans="1:12" s="34" customFormat="1" ht="15.75" x14ac:dyDescent="0.25">
      <c r="A8" s="65" t="s">
        <v>53</v>
      </c>
      <c r="B8" s="66" t="str">
        <f>'VALOR REPUESTOS'!$A$40</f>
        <v>CA</v>
      </c>
      <c r="C8" s="10">
        <f>'VALOR REPUESTOS'!$C$40</f>
        <v>25000</v>
      </c>
      <c r="D8" s="67">
        <v>1</v>
      </c>
      <c r="E8" s="10">
        <f t="shared" si="1"/>
        <v>25000</v>
      </c>
      <c r="F8" s="10"/>
      <c r="G8" s="10"/>
      <c r="H8" s="10"/>
      <c r="I8" s="10"/>
      <c r="J8" s="10"/>
      <c r="L8" s="191"/>
    </row>
    <row r="9" spans="1:12" ht="15.75" x14ac:dyDescent="0.25">
      <c r="A9" s="13" t="s">
        <v>48</v>
      </c>
      <c r="B9" s="13" t="str">
        <f>'VALOR REPUESTOS'!$A$11</f>
        <v>MATEI</v>
      </c>
      <c r="C9" s="12">
        <f>'VALOR REPUESTOS'!$C$11</f>
        <v>10000</v>
      </c>
      <c r="D9" s="15">
        <v>1</v>
      </c>
      <c r="E9" s="10">
        <f t="shared" si="1"/>
        <v>10000</v>
      </c>
      <c r="F9" s="10">
        <f>$E$9</f>
        <v>10000</v>
      </c>
      <c r="G9" s="10">
        <f t="shared" ref="G9:J9" si="5">$E$9</f>
        <v>10000</v>
      </c>
      <c r="H9" s="10">
        <f t="shared" si="5"/>
        <v>10000</v>
      </c>
      <c r="I9" s="10">
        <f t="shared" si="5"/>
        <v>10000</v>
      </c>
      <c r="J9" s="10">
        <f t="shared" si="5"/>
        <v>10000</v>
      </c>
      <c r="K9"/>
    </row>
    <row r="10" spans="1:12" ht="15.75" x14ac:dyDescent="0.25">
      <c r="A10" s="20" t="s">
        <v>1</v>
      </c>
      <c r="B10" s="20" t="str">
        <f>'VALOR REPUESTOS'!$A$10</f>
        <v>MO</v>
      </c>
      <c r="C10" s="42">
        <f>'VALOR REPUESTOS'!$C$10</f>
        <v>38000</v>
      </c>
      <c r="D10" s="16"/>
      <c r="E10" s="17"/>
      <c r="F10" s="17">
        <f>C10*F13</f>
        <v>57000</v>
      </c>
      <c r="G10" s="17">
        <f>C10*G13</f>
        <v>76000</v>
      </c>
      <c r="H10" s="17">
        <f>C10*H13</f>
        <v>95000</v>
      </c>
      <c r="I10" s="17">
        <f>C10*I13</f>
        <v>76000</v>
      </c>
      <c r="J10" s="17">
        <f>C10*J13</f>
        <v>95000</v>
      </c>
      <c r="K10"/>
    </row>
    <row r="11" spans="1:12" ht="15.75" x14ac:dyDescent="0.25">
      <c r="A11" s="2" t="s">
        <v>55</v>
      </c>
      <c r="B11" s="2"/>
      <c r="C11" s="5"/>
      <c r="D11" s="214"/>
      <c r="E11" s="6"/>
      <c r="F11" s="6">
        <f>SUM(F2:F10)</f>
        <v>137000</v>
      </c>
      <c r="G11" s="6">
        <f>SUM(G2:G10)</f>
        <v>156000</v>
      </c>
      <c r="H11" s="6">
        <f>SUM(H2:H10)</f>
        <v>221000</v>
      </c>
      <c r="I11" s="6">
        <f>SUM(I2:I10)</f>
        <v>156000</v>
      </c>
      <c r="J11" s="6">
        <f>SUM(J2:J10)</f>
        <v>175000</v>
      </c>
      <c r="K11"/>
    </row>
    <row r="12" spans="1:12" ht="15.75" x14ac:dyDescent="0.25">
      <c r="A12" s="82" t="s">
        <v>63</v>
      </c>
      <c r="B12" s="378"/>
      <c r="C12" s="379"/>
      <c r="D12" s="379"/>
      <c r="E12" s="380"/>
      <c r="F12" s="86">
        <f>F11*1.19</f>
        <v>163030</v>
      </c>
      <c r="G12" s="86">
        <f>G11*1.19</f>
        <v>185640</v>
      </c>
      <c r="H12" s="86">
        <f>H11*1.19</f>
        <v>262990</v>
      </c>
      <c r="I12" s="86">
        <f>I11*1.19</f>
        <v>185640</v>
      </c>
      <c r="J12" s="86">
        <f>J11*1.19</f>
        <v>208250</v>
      </c>
      <c r="K12"/>
    </row>
    <row r="13" spans="1:12" x14ac:dyDescent="0.25">
      <c r="A13" s="94" t="s">
        <v>64</v>
      </c>
      <c r="B13" s="381"/>
      <c r="C13" s="382"/>
      <c r="D13" s="382"/>
      <c r="E13" s="383"/>
      <c r="F13" s="93">
        <v>1.5</v>
      </c>
      <c r="G13" s="93">
        <v>2</v>
      </c>
      <c r="H13" s="93">
        <v>2.5</v>
      </c>
      <c r="I13" s="93">
        <v>2</v>
      </c>
      <c r="J13" s="93">
        <v>2.5</v>
      </c>
      <c r="K13" s="3"/>
      <c r="L13" s="3"/>
    </row>
    <row r="14" spans="1:12" ht="14.1" customHeight="1" x14ac:dyDescent="0.25"/>
    <row r="15" spans="1:12" ht="14.1" customHeight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B12:E12"/>
    <mergeCell ref="B13:E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688BA-ABC1-4C95-8C3B-5C98305109D8}">
  <sheetPr>
    <tabColor rgb="FFFFFF00"/>
  </sheetPr>
  <dimension ref="A1:L15"/>
  <sheetViews>
    <sheetView zoomScale="140" zoomScaleNormal="140" workbookViewId="0">
      <selection activeCell="L2" sqref="L2:L12"/>
    </sheetView>
  </sheetViews>
  <sheetFormatPr baseColWidth="10" defaultRowHeight="15" x14ac:dyDescent="0.25"/>
  <cols>
    <col min="1" max="1" width="33.85546875" bestFit="1" customWidth="1"/>
    <col min="2" max="2" width="10" customWidth="1"/>
    <col min="3" max="3" width="13.85546875" bestFit="1" customWidth="1"/>
    <col min="4" max="4" width="10.5703125" bestFit="1" customWidth="1"/>
    <col min="5" max="5" width="13.42578125" bestFit="1" customWidth="1"/>
    <col min="6" max="12" width="10.42578125" bestFit="1" customWidth="1"/>
  </cols>
  <sheetData>
    <row r="1" spans="1:12" ht="15.75" x14ac:dyDescent="0.25">
      <c r="A1" s="7" t="s">
        <v>121</v>
      </c>
      <c r="B1" s="7" t="s">
        <v>50</v>
      </c>
      <c r="C1" s="24" t="s">
        <v>2</v>
      </c>
      <c r="D1" s="21" t="s">
        <v>51</v>
      </c>
      <c r="E1" s="21" t="s">
        <v>57</v>
      </c>
      <c r="F1" s="9">
        <v>10</v>
      </c>
      <c r="G1" s="9" t="s">
        <v>137</v>
      </c>
      <c r="H1" s="9" t="s">
        <v>483</v>
      </c>
      <c r="I1" s="9" t="s">
        <v>114</v>
      </c>
      <c r="J1" s="9">
        <v>60</v>
      </c>
      <c r="K1" s="8">
        <v>90</v>
      </c>
      <c r="L1" s="8">
        <v>100</v>
      </c>
    </row>
    <row r="2" spans="1:12" ht="15.75" x14ac:dyDescent="0.25">
      <c r="A2" s="11" t="s">
        <v>56</v>
      </c>
      <c r="B2" s="13" t="str">
        <f>'VALOR REPUESTOS'!$A$15</f>
        <v>10W40</v>
      </c>
      <c r="C2" s="12">
        <f>'VALOR REPUESTOS'!$C$15</f>
        <v>10000</v>
      </c>
      <c r="D2" s="15">
        <v>4</v>
      </c>
      <c r="E2" s="10">
        <f t="shared" ref="E2:E11" si="0">C2*D2</f>
        <v>40000</v>
      </c>
      <c r="F2" s="10">
        <f>$E$2</f>
        <v>40000</v>
      </c>
      <c r="G2" s="10">
        <f t="shared" ref="G2:L2" si="1">$E$2</f>
        <v>40000</v>
      </c>
      <c r="H2" s="10">
        <f>$E$2</f>
        <v>40000</v>
      </c>
      <c r="I2" s="10">
        <f t="shared" si="1"/>
        <v>40000</v>
      </c>
      <c r="J2" s="10">
        <f t="shared" si="1"/>
        <v>40000</v>
      </c>
      <c r="K2" s="10">
        <f t="shared" si="1"/>
        <v>40000</v>
      </c>
      <c r="L2" s="10">
        <f t="shared" si="1"/>
        <v>40000</v>
      </c>
    </row>
    <row r="3" spans="1:12" ht="15.75" x14ac:dyDescent="0.25">
      <c r="A3" s="11" t="s">
        <v>52</v>
      </c>
      <c r="B3" s="13" t="str">
        <f>'VALOR REPUESTOS'!$A$41</f>
        <v>FM</v>
      </c>
      <c r="C3" s="12">
        <f>'VALOR REPUESTOS'!$C$41</f>
        <v>10000</v>
      </c>
      <c r="D3" s="15">
        <v>1</v>
      </c>
      <c r="E3" s="10">
        <f t="shared" si="0"/>
        <v>10000</v>
      </c>
      <c r="F3" s="10">
        <f>$E$3</f>
        <v>10000</v>
      </c>
      <c r="G3" s="10">
        <f t="shared" ref="G3:L3" si="2">$E$3</f>
        <v>10000</v>
      </c>
      <c r="H3" s="10">
        <f>$E$3</f>
        <v>10000</v>
      </c>
      <c r="I3" s="10">
        <f t="shared" si="2"/>
        <v>10000</v>
      </c>
      <c r="J3" s="10">
        <f t="shared" si="2"/>
        <v>10000</v>
      </c>
      <c r="K3" s="10">
        <f t="shared" si="2"/>
        <v>10000</v>
      </c>
      <c r="L3" s="10">
        <f t="shared" si="2"/>
        <v>10000</v>
      </c>
    </row>
    <row r="4" spans="1:12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L4" si="3">$E$4</f>
        <v>3500</v>
      </c>
      <c r="H4" s="10">
        <f>$E$4</f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  <c r="L4" s="10">
        <f t="shared" si="3"/>
        <v>3500</v>
      </c>
    </row>
    <row r="5" spans="1:12" ht="15.75" x14ac:dyDescent="0.25">
      <c r="A5" s="11" t="s">
        <v>60</v>
      </c>
      <c r="B5" s="13" t="str">
        <f>'VALOR REPUESTOS'!$A$43</f>
        <v>FA</v>
      </c>
      <c r="C5" s="12">
        <f>'VALOR REPUESTOS'!$C$43</f>
        <v>16000</v>
      </c>
      <c r="D5" s="15">
        <v>1</v>
      </c>
      <c r="E5" s="10">
        <f t="shared" si="0"/>
        <v>16000</v>
      </c>
      <c r="F5" s="10"/>
      <c r="G5" s="10"/>
      <c r="H5" s="10"/>
      <c r="I5" s="10">
        <f>$E$5</f>
        <v>16000</v>
      </c>
      <c r="J5" s="10"/>
      <c r="K5" s="10"/>
      <c r="L5" s="10"/>
    </row>
    <row r="6" spans="1:12" ht="15.75" x14ac:dyDescent="0.25">
      <c r="A6" s="11" t="s">
        <v>59</v>
      </c>
      <c r="B6" s="13" t="str">
        <f>'VALOR REPUESTOS'!$A$42</f>
        <v>FC</v>
      </c>
      <c r="C6" s="12">
        <f>'VALOR REPUESTOS'!$C$42</f>
        <v>18000</v>
      </c>
      <c r="D6" s="15">
        <v>1</v>
      </c>
      <c r="E6" s="10">
        <f t="shared" si="0"/>
        <v>18000</v>
      </c>
      <c r="F6" s="10"/>
      <c r="G6" s="10"/>
      <c r="H6" s="10"/>
      <c r="I6" s="10"/>
      <c r="J6" s="10">
        <f>$E$6</f>
        <v>18000</v>
      </c>
      <c r="K6" s="10"/>
      <c r="L6" s="10"/>
    </row>
    <row r="7" spans="1:12" ht="15.75" x14ac:dyDescent="0.25">
      <c r="A7" s="39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9">
        <f t="shared" si="0"/>
        <v>3500</v>
      </c>
      <c r="F7" s="10">
        <f>$E$7</f>
        <v>3500</v>
      </c>
      <c r="G7" s="10">
        <f t="shared" ref="G7:L7" si="4">$E$7</f>
        <v>3500</v>
      </c>
      <c r="H7" s="10">
        <f>$E$7</f>
        <v>3500</v>
      </c>
      <c r="I7" s="10">
        <f t="shared" si="4"/>
        <v>3500</v>
      </c>
      <c r="J7" s="10">
        <f t="shared" si="4"/>
        <v>3500</v>
      </c>
      <c r="K7" s="10">
        <f t="shared" si="4"/>
        <v>3500</v>
      </c>
      <c r="L7" s="10">
        <f t="shared" si="4"/>
        <v>3500</v>
      </c>
    </row>
    <row r="8" spans="1:12" ht="15.75" x14ac:dyDescent="0.25">
      <c r="A8" s="11" t="s">
        <v>100</v>
      </c>
      <c r="B8" s="13" t="str">
        <f>'VALOR REPUESTOS'!$A$46</f>
        <v>FP</v>
      </c>
      <c r="C8" s="12">
        <f>'VALOR REPUESTOS'!$C$46</f>
        <v>16000</v>
      </c>
      <c r="D8" s="15">
        <v>1</v>
      </c>
      <c r="E8" s="10">
        <f t="shared" si="0"/>
        <v>16000</v>
      </c>
      <c r="F8" s="10"/>
      <c r="G8" s="10">
        <f>$E$8</f>
        <v>16000</v>
      </c>
      <c r="H8" s="10"/>
      <c r="I8" s="10"/>
      <c r="J8" s="10"/>
      <c r="K8" s="10"/>
      <c r="L8" s="10"/>
    </row>
    <row r="9" spans="1:12" s="34" customFormat="1" ht="15.75" x14ac:dyDescent="0.25">
      <c r="A9" s="65" t="s">
        <v>53</v>
      </c>
      <c r="B9" s="66" t="str">
        <f>'VALOR REPUESTOS'!$A$44</f>
        <v>CACC</v>
      </c>
      <c r="C9" s="10">
        <f>'VALOR REPUESTOS'!$C$44</f>
        <v>20000</v>
      </c>
      <c r="D9" s="67">
        <v>1</v>
      </c>
      <c r="E9" s="10">
        <f t="shared" si="0"/>
        <v>20000</v>
      </c>
      <c r="F9" s="10"/>
      <c r="G9" s="10"/>
      <c r="H9" s="10"/>
      <c r="I9" s="10"/>
      <c r="J9" s="10"/>
      <c r="K9" s="10">
        <f>$E$9</f>
        <v>20000</v>
      </c>
      <c r="L9" s="10"/>
    </row>
    <row r="10" spans="1:12" s="34" customFormat="1" ht="15.75" x14ac:dyDescent="0.25">
      <c r="A10" s="65" t="s">
        <v>113</v>
      </c>
      <c r="B10" s="66" t="str">
        <f>'VALOR REPUESTOS'!$A$45</f>
        <v>BUJ</v>
      </c>
      <c r="C10" s="10">
        <f>'VALOR REPUESTOS'!$C$45</f>
        <v>9000</v>
      </c>
      <c r="D10" s="67">
        <v>4</v>
      </c>
      <c r="E10" s="10">
        <f t="shared" si="0"/>
        <v>36000</v>
      </c>
      <c r="F10" s="10"/>
      <c r="G10" s="10"/>
      <c r="H10" s="10"/>
      <c r="I10" s="10"/>
      <c r="J10" s="10">
        <f>$E$10</f>
        <v>36000</v>
      </c>
      <c r="K10" s="10"/>
      <c r="L10" s="10"/>
    </row>
    <row r="11" spans="1:12" ht="15.75" x14ac:dyDescent="0.25">
      <c r="A11" s="13" t="s">
        <v>48</v>
      </c>
      <c r="B11" s="13" t="str">
        <f>'VALOR REPUESTOS'!$A$11</f>
        <v>MATEI</v>
      </c>
      <c r="C11" s="12">
        <f>'VALOR REPUESTOS'!$C$11</f>
        <v>10000</v>
      </c>
      <c r="D11" s="15">
        <v>1</v>
      </c>
      <c r="E11" s="10">
        <f t="shared" si="0"/>
        <v>10000</v>
      </c>
      <c r="F11" s="10">
        <f>$E$11</f>
        <v>10000</v>
      </c>
      <c r="G11" s="10">
        <f t="shared" ref="G11:L11" si="5">$E$11</f>
        <v>10000</v>
      </c>
      <c r="H11" s="10">
        <f>$E$11</f>
        <v>10000</v>
      </c>
      <c r="I11" s="10">
        <f t="shared" si="5"/>
        <v>10000</v>
      </c>
      <c r="J11" s="10">
        <f t="shared" si="5"/>
        <v>10000</v>
      </c>
      <c r="K11" s="10">
        <f t="shared" si="5"/>
        <v>10000</v>
      </c>
      <c r="L11" s="10">
        <f t="shared" si="5"/>
        <v>10000</v>
      </c>
    </row>
    <row r="12" spans="1:12" ht="15.75" x14ac:dyDescent="0.25">
      <c r="A12" s="20" t="s">
        <v>1</v>
      </c>
      <c r="B12" s="13" t="str">
        <f>'VALOR REPUESTOS'!$A$10</f>
        <v>MO</v>
      </c>
      <c r="C12" s="27">
        <f>'VALOR REPUESTOS'!$C$10</f>
        <v>38000</v>
      </c>
      <c r="D12" s="15"/>
      <c r="E12" s="10"/>
      <c r="F12" s="17">
        <f>C12*F15</f>
        <v>57000</v>
      </c>
      <c r="G12" s="17">
        <f>C12*G15</f>
        <v>76000</v>
      </c>
      <c r="H12" s="17">
        <f>C12*H15</f>
        <v>76000</v>
      </c>
      <c r="I12" s="17">
        <f>C12*I15</f>
        <v>76000</v>
      </c>
      <c r="J12" s="17">
        <f>C12*J15</f>
        <v>95000</v>
      </c>
      <c r="K12" s="17">
        <f>C12*K15</f>
        <v>95000</v>
      </c>
      <c r="L12" s="17">
        <f>C12*L15</f>
        <v>95000</v>
      </c>
    </row>
    <row r="13" spans="1:12" ht="15.75" x14ac:dyDescent="0.25">
      <c r="A13" s="2" t="s">
        <v>55</v>
      </c>
      <c r="B13" s="384"/>
      <c r="C13" s="385"/>
      <c r="D13" s="385"/>
      <c r="E13" s="386"/>
      <c r="F13" s="6">
        <f t="shared" ref="F13:L13" si="6">SUM(F2:F12)</f>
        <v>124000</v>
      </c>
      <c r="G13" s="6">
        <f t="shared" si="6"/>
        <v>159000</v>
      </c>
      <c r="H13" s="6">
        <f t="shared" ref="H13" si="7">SUM(H2:H12)</f>
        <v>143000</v>
      </c>
      <c r="I13" s="6">
        <f t="shared" si="6"/>
        <v>159000</v>
      </c>
      <c r="J13" s="6">
        <f t="shared" si="6"/>
        <v>216000</v>
      </c>
      <c r="K13" s="6">
        <f t="shared" si="6"/>
        <v>182000</v>
      </c>
      <c r="L13" s="6">
        <f t="shared" si="6"/>
        <v>162000</v>
      </c>
    </row>
    <row r="14" spans="1:12" ht="15.75" x14ac:dyDescent="0.25">
      <c r="A14" s="82" t="s">
        <v>63</v>
      </c>
      <c r="B14" s="387"/>
      <c r="C14" s="387"/>
      <c r="D14" s="387"/>
      <c r="E14" s="387"/>
      <c r="F14" s="152">
        <f t="shared" ref="F14:L14" si="8">F13*1.19</f>
        <v>147560</v>
      </c>
      <c r="G14" s="152">
        <f t="shared" si="8"/>
        <v>189210</v>
      </c>
      <c r="H14" s="152">
        <f t="shared" ref="H14" si="9">H13*1.19</f>
        <v>170170</v>
      </c>
      <c r="I14" s="152">
        <f t="shared" si="8"/>
        <v>189210</v>
      </c>
      <c r="J14" s="152">
        <f t="shared" si="8"/>
        <v>257040</v>
      </c>
      <c r="K14" s="152">
        <f t="shared" si="8"/>
        <v>216580</v>
      </c>
      <c r="L14" s="152">
        <f t="shared" si="8"/>
        <v>192780</v>
      </c>
    </row>
    <row r="15" spans="1:12" x14ac:dyDescent="0.25">
      <c r="A15" s="94" t="s">
        <v>64</v>
      </c>
      <c r="B15" s="388"/>
      <c r="C15" s="388"/>
      <c r="D15" s="388"/>
      <c r="E15" s="388"/>
      <c r="F15" s="93">
        <v>1.5</v>
      </c>
      <c r="G15" s="93">
        <v>2</v>
      </c>
      <c r="H15" s="93">
        <v>2</v>
      </c>
      <c r="I15" s="93">
        <v>2</v>
      </c>
      <c r="J15" s="93">
        <v>2.5</v>
      </c>
      <c r="K15" s="93">
        <v>2.5</v>
      </c>
      <c r="L15" s="93">
        <v>2.5</v>
      </c>
    </row>
  </sheetData>
  <mergeCells count="3">
    <mergeCell ref="B13:E13"/>
    <mergeCell ref="B14:E14"/>
    <mergeCell ref="B15:E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664B-961C-4006-AF5C-2DB61D98B050}">
  <sheetPr>
    <tabColor rgb="FFFFFF00"/>
  </sheetPr>
  <dimension ref="A1:L16"/>
  <sheetViews>
    <sheetView zoomScale="120" zoomScaleNormal="120" workbookViewId="0">
      <selection activeCell="A8" sqref="A8:L8"/>
    </sheetView>
  </sheetViews>
  <sheetFormatPr baseColWidth="10" defaultRowHeight="15" x14ac:dyDescent="0.25"/>
  <cols>
    <col min="1" max="1" width="45.42578125" bestFit="1" customWidth="1"/>
    <col min="2" max="2" width="9.7109375" customWidth="1"/>
    <col min="3" max="3" width="14.28515625" bestFit="1" customWidth="1"/>
    <col min="4" max="4" width="10.42578125" bestFit="1" customWidth="1"/>
    <col min="5" max="5" width="13.140625" bestFit="1" customWidth="1"/>
    <col min="6" max="6" width="15.140625" customWidth="1"/>
    <col min="7" max="7" width="14" customWidth="1"/>
    <col min="8" max="8" width="14.7109375" customWidth="1"/>
    <col min="9" max="9" width="13.140625" customWidth="1"/>
    <col min="10" max="10" width="12.28515625" customWidth="1"/>
    <col min="11" max="11" width="12.5703125" customWidth="1"/>
    <col min="12" max="12" width="12.140625" customWidth="1"/>
  </cols>
  <sheetData>
    <row r="1" spans="1:12" ht="15.75" x14ac:dyDescent="0.25">
      <c r="A1" s="7" t="s">
        <v>138</v>
      </c>
      <c r="B1" s="7" t="s">
        <v>50</v>
      </c>
      <c r="C1" s="24" t="s">
        <v>2</v>
      </c>
      <c r="D1" s="21" t="s">
        <v>51</v>
      </c>
      <c r="E1" s="21" t="s">
        <v>57</v>
      </c>
      <c r="F1" s="7" t="s">
        <v>461</v>
      </c>
      <c r="G1" s="9">
        <v>20</v>
      </c>
      <c r="H1" s="8" t="s">
        <v>114</v>
      </c>
      <c r="I1" s="8">
        <v>50</v>
      </c>
      <c r="J1" s="8">
        <v>60</v>
      </c>
      <c r="K1" s="8" t="s">
        <v>458</v>
      </c>
      <c r="L1" s="8">
        <v>100</v>
      </c>
    </row>
    <row r="2" spans="1:12" ht="15.75" x14ac:dyDescent="0.25">
      <c r="A2" s="286" t="s">
        <v>56</v>
      </c>
      <c r="B2" s="40" t="str">
        <f>'VALOR REPUESTOS'!$A$12</f>
        <v>A5W30</v>
      </c>
      <c r="C2" s="27">
        <f>'VALOR REPUESTOS'!$C$12</f>
        <v>8000</v>
      </c>
      <c r="D2" s="28">
        <v>8</v>
      </c>
      <c r="E2" s="10">
        <f>C2*D2</f>
        <v>64000</v>
      </c>
      <c r="F2" s="10">
        <f>$E$2</f>
        <v>64000</v>
      </c>
      <c r="G2" s="10">
        <f t="shared" ref="G2:L2" si="0">$E$2</f>
        <v>64000</v>
      </c>
      <c r="H2" s="10">
        <f t="shared" si="0"/>
        <v>64000</v>
      </c>
      <c r="I2" s="10">
        <f t="shared" si="0"/>
        <v>64000</v>
      </c>
      <c r="J2" s="10">
        <f t="shared" si="0"/>
        <v>64000</v>
      </c>
      <c r="K2" s="10">
        <f t="shared" si="0"/>
        <v>64000</v>
      </c>
      <c r="L2" s="10">
        <f t="shared" si="0"/>
        <v>64000</v>
      </c>
    </row>
    <row r="3" spans="1:12" ht="15.75" x14ac:dyDescent="0.25">
      <c r="A3" s="286" t="s">
        <v>52</v>
      </c>
      <c r="B3" s="40" t="str">
        <f>'VALOR REPUESTOS'!$A$47</f>
        <v>FM</v>
      </c>
      <c r="C3" s="27">
        <f>'VALOR REPUESTOS'!$C$47</f>
        <v>15000</v>
      </c>
      <c r="D3" s="28">
        <v>1</v>
      </c>
      <c r="E3" s="10">
        <f t="shared" ref="E3:E12" si="1">C3*D3</f>
        <v>15000</v>
      </c>
      <c r="F3" s="10">
        <f>$E$3</f>
        <v>15000</v>
      </c>
      <c r="G3" s="10">
        <f t="shared" ref="G3:L3" si="2">$E$3</f>
        <v>15000</v>
      </c>
      <c r="H3" s="10">
        <f t="shared" si="2"/>
        <v>15000</v>
      </c>
      <c r="I3" s="10">
        <f t="shared" si="2"/>
        <v>15000</v>
      </c>
      <c r="J3" s="10">
        <f t="shared" si="2"/>
        <v>15000</v>
      </c>
      <c r="K3" s="10">
        <f t="shared" si="2"/>
        <v>15000</v>
      </c>
      <c r="L3" s="10">
        <f t="shared" si="2"/>
        <v>15000</v>
      </c>
    </row>
    <row r="4" spans="1:12" ht="15.75" x14ac:dyDescent="0.25">
      <c r="A4" s="183" t="s">
        <v>223</v>
      </c>
      <c r="B4" s="40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L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  <c r="L4" s="10">
        <f t="shared" si="3"/>
        <v>3500</v>
      </c>
    </row>
    <row r="5" spans="1:12" ht="15.75" x14ac:dyDescent="0.25">
      <c r="A5" s="286" t="s">
        <v>60</v>
      </c>
      <c r="B5" s="40" t="str">
        <f>'VALOR REPUESTOS'!$A$48</f>
        <v>FA</v>
      </c>
      <c r="C5" s="27">
        <f>'VALOR REPUESTOS'!$C$48</f>
        <v>23000</v>
      </c>
      <c r="D5" s="28">
        <v>1</v>
      </c>
      <c r="E5" s="10">
        <f t="shared" si="1"/>
        <v>23000</v>
      </c>
      <c r="F5" s="10"/>
      <c r="G5" s="10"/>
      <c r="H5" s="10">
        <f>$E$5</f>
        <v>23000</v>
      </c>
      <c r="I5" s="10"/>
      <c r="J5" s="10"/>
      <c r="K5" s="10"/>
      <c r="L5" s="10"/>
    </row>
    <row r="6" spans="1:12" ht="15.75" x14ac:dyDescent="0.25">
      <c r="A6" s="286" t="s">
        <v>59</v>
      </c>
      <c r="B6" s="40" t="str">
        <f>'VALOR REPUESTOS'!$A$49</f>
        <v>FC</v>
      </c>
      <c r="C6" s="27">
        <f>'VALOR REPUESTOS'!$C$49</f>
        <v>25000</v>
      </c>
      <c r="D6" s="28">
        <v>1</v>
      </c>
      <c r="E6" s="10">
        <f t="shared" si="1"/>
        <v>25000</v>
      </c>
      <c r="F6" s="10"/>
      <c r="G6" s="10">
        <f>$E$6</f>
        <v>25000</v>
      </c>
      <c r="H6" s="10">
        <f>$E$6</f>
        <v>25000</v>
      </c>
      <c r="I6" s="10"/>
      <c r="J6" s="10">
        <f>$E$6</f>
        <v>25000</v>
      </c>
      <c r="K6" s="10"/>
      <c r="L6" s="10">
        <f>$E$6</f>
        <v>25000</v>
      </c>
    </row>
    <row r="7" spans="1:12" ht="15.75" x14ac:dyDescent="0.25">
      <c r="A7" s="286" t="s">
        <v>71</v>
      </c>
      <c r="B7" s="40" t="str">
        <f>'VALOR REPUESTOS'!$A$8</f>
        <v>75W90</v>
      </c>
      <c r="C7" s="27">
        <f>'VALOR REPUESTOS'!$C$8</f>
        <v>12000</v>
      </c>
      <c r="D7" s="28">
        <v>3</v>
      </c>
      <c r="E7" s="10">
        <f t="shared" si="1"/>
        <v>36000</v>
      </c>
      <c r="F7" s="10"/>
      <c r="G7" s="10"/>
      <c r="H7" s="10"/>
      <c r="I7" s="10"/>
      <c r="J7" s="10"/>
      <c r="K7" s="10"/>
      <c r="L7" s="10">
        <f>$E$7</f>
        <v>36000</v>
      </c>
    </row>
    <row r="8" spans="1:12" ht="15.75" x14ac:dyDescent="0.25">
      <c r="A8" s="183" t="s">
        <v>208</v>
      </c>
      <c r="B8" s="40" t="str">
        <f>'VALOR REPUESTOS'!$A$16</f>
        <v>LLP</v>
      </c>
      <c r="C8" s="27">
        <f>'VALOR REPUESTOS'!$C$16</f>
        <v>3500</v>
      </c>
      <c r="D8" s="28">
        <v>1</v>
      </c>
      <c r="E8" s="29">
        <f t="shared" si="1"/>
        <v>3500</v>
      </c>
      <c r="F8" s="10">
        <f>$E$8</f>
        <v>3500</v>
      </c>
      <c r="G8" s="10">
        <f t="shared" ref="G8:L8" si="4">$E$8</f>
        <v>3500</v>
      </c>
      <c r="H8" s="10">
        <f t="shared" si="4"/>
        <v>3500</v>
      </c>
      <c r="I8" s="10">
        <f t="shared" si="4"/>
        <v>3500</v>
      </c>
      <c r="J8" s="10">
        <f t="shared" si="4"/>
        <v>3500</v>
      </c>
      <c r="K8" s="10">
        <f t="shared" si="4"/>
        <v>3500</v>
      </c>
      <c r="L8" s="10">
        <f t="shared" si="4"/>
        <v>3500</v>
      </c>
    </row>
    <row r="9" spans="1:12" ht="15.75" x14ac:dyDescent="0.25">
      <c r="A9" s="286" t="s">
        <v>66</v>
      </c>
      <c r="B9" s="40" t="str">
        <f>'VALOR REPUESTOS'!$A$5</f>
        <v>80W90LS</v>
      </c>
      <c r="C9" s="27">
        <f>'VALOR REPUESTOS'!$C$5</f>
        <v>10500</v>
      </c>
      <c r="D9" s="28">
        <v>2.5</v>
      </c>
      <c r="E9" s="10">
        <f t="shared" si="1"/>
        <v>26250</v>
      </c>
      <c r="F9" s="10"/>
      <c r="G9" s="10"/>
      <c r="H9" s="10">
        <f>$E$9</f>
        <v>26250</v>
      </c>
      <c r="I9" s="10"/>
      <c r="J9" s="10"/>
      <c r="K9" s="10"/>
      <c r="L9" s="10"/>
    </row>
    <row r="10" spans="1:12" s="34" customFormat="1" ht="15.75" x14ac:dyDescent="0.25">
      <c r="A10" s="286" t="s">
        <v>53</v>
      </c>
      <c r="B10" s="68" t="str">
        <f>'VALOR REPUESTOS'!$A$50</f>
        <v>CACC</v>
      </c>
      <c r="C10" s="29">
        <f>'VALOR REPUESTOS'!$C$50</f>
        <v>35000</v>
      </c>
      <c r="D10" s="69">
        <v>1</v>
      </c>
      <c r="E10" s="10">
        <f>C10*D10</f>
        <v>35000</v>
      </c>
      <c r="F10" s="10"/>
      <c r="G10" s="10"/>
      <c r="H10" s="10"/>
      <c r="I10" s="10"/>
      <c r="J10" s="10"/>
      <c r="K10" s="10"/>
      <c r="L10" s="10"/>
    </row>
    <row r="11" spans="1:12" s="34" customFormat="1" ht="15.75" x14ac:dyDescent="0.25">
      <c r="A11" s="286" t="s">
        <v>49</v>
      </c>
      <c r="B11" s="68" t="str">
        <f>'VALOR REPUESTOS'!$A$3</f>
        <v>AL1C1</v>
      </c>
      <c r="C11" s="29">
        <f>'VALOR REPUESTOS'!$C$3</f>
        <v>6000</v>
      </c>
      <c r="D11" s="69">
        <v>10</v>
      </c>
      <c r="E11" s="10">
        <f t="shared" si="1"/>
        <v>60000</v>
      </c>
      <c r="F11" s="10"/>
      <c r="G11" s="10"/>
      <c r="H11" s="10"/>
      <c r="I11" s="10">
        <f>$E$11</f>
        <v>60000</v>
      </c>
      <c r="J11" s="10"/>
      <c r="K11" s="10"/>
      <c r="L11" s="10">
        <f>$E$11</f>
        <v>60000</v>
      </c>
    </row>
    <row r="12" spans="1:12" ht="15.75" x14ac:dyDescent="0.25">
      <c r="A12" s="126" t="s">
        <v>48</v>
      </c>
      <c r="B12" s="40" t="str">
        <f>'VALOR REPUESTOS'!$A$11</f>
        <v>MATEI</v>
      </c>
      <c r="C12" s="27">
        <f>'VALOR REPUESTOS'!$C$11</f>
        <v>10000</v>
      </c>
      <c r="D12" s="28">
        <v>1</v>
      </c>
      <c r="E12" s="10">
        <f t="shared" si="1"/>
        <v>10000</v>
      </c>
      <c r="F12" s="10">
        <f>$E$12</f>
        <v>10000</v>
      </c>
      <c r="G12" s="10">
        <f t="shared" ref="G12:L12" si="5">$E$12</f>
        <v>10000</v>
      </c>
      <c r="H12" s="10">
        <f t="shared" si="5"/>
        <v>10000</v>
      </c>
      <c r="I12" s="10">
        <f t="shared" si="5"/>
        <v>10000</v>
      </c>
      <c r="J12" s="10">
        <f t="shared" si="5"/>
        <v>10000</v>
      </c>
      <c r="K12" s="10">
        <f t="shared" si="5"/>
        <v>10000</v>
      </c>
      <c r="L12" s="10">
        <f t="shared" si="5"/>
        <v>10000</v>
      </c>
    </row>
    <row r="13" spans="1:12" ht="15.75" x14ac:dyDescent="0.25">
      <c r="A13" s="20" t="s">
        <v>1</v>
      </c>
      <c r="B13" s="13" t="str">
        <f>'VALOR REPUESTOS'!$A$10</f>
        <v>MO</v>
      </c>
      <c r="C13" s="27">
        <f>'VALOR REPUESTOS'!$C$10</f>
        <v>38000</v>
      </c>
      <c r="D13" s="15"/>
      <c r="E13" s="10"/>
      <c r="F13" s="17">
        <f>C13*F16</f>
        <v>76000</v>
      </c>
      <c r="G13" s="17">
        <f>C13*G16</f>
        <v>95000</v>
      </c>
      <c r="H13" s="17">
        <f>C13*H16</f>
        <v>114000</v>
      </c>
      <c r="I13" s="17">
        <f>C13*I16</f>
        <v>95000</v>
      </c>
      <c r="J13" s="17">
        <f>C13*J16</f>
        <v>95000</v>
      </c>
      <c r="K13" s="17">
        <f>C13*K16</f>
        <v>76000</v>
      </c>
      <c r="L13" s="17">
        <f>C13*L16</f>
        <v>114000</v>
      </c>
    </row>
    <row r="14" spans="1:12" ht="15.75" x14ac:dyDescent="0.25">
      <c r="A14" s="2" t="s">
        <v>55</v>
      </c>
      <c r="B14" s="2"/>
      <c r="C14" s="5" t="s">
        <v>3</v>
      </c>
      <c r="D14" s="5"/>
      <c r="E14" s="6"/>
      <c r="F14" s="6">
        <f t="shared" ref="F14:L14" si="6">SUM(F2:F13)</f>
        <v>172000</v>
      </c>
      <c r="G14" s="6">
        <f t="shared" si="6"/>
        <v>216000</v>
      </c>
      <c r="H14" s="6">
        <f t="shared" si="6"/>
        <v>284250</v>
      </c>
      <c r="I14" s="6">
        <f t="shared" si="6"/>
        <v>251000</v>
      </c>
      <c r="J14" s="6">
        <f t="shared" si="6"/>
        <v>216000</v>
      </c>
      <c r="K14" s="6">
        <f t="shared" si="6"/>
        <v>172000</v>
      </c>
      <c r="L14" s="6">
        <f t="shared" si="6"/>
        <v>331000</v>
      </c>
    </row>
    <row r="15" spans="1:12" ht="15.75" x14ac:dyDescent="0.25">
      <c r="A15" s="82" t="s">
        <v>63</v>
      </c>
      <c r="B15" s="84"/>
      <c r="C15" s="83"/>
      <c r="D15" s="84"/>
      <c r="E15" s="84"/>
      <c r="F15" s="86">
        <f>F14*1.19</f>
        <v>204680</v>
      </c>
      <c r="G15" s="86">
        <f t="shared" ref="G15:L15" si="7">G14*1.19</f>
        <v>257040</v>
      </c>
      <c r="H15" s="86">
        <f t="shared" si="7"/>
        <v>338257.5</v>
      </c>
      <c r="I15" s="86">
        <f t="shared" si="7"/>
        <v>298690</v>
      </c>
      <c r="J15" s="86">
        <f t="shared" si="7"/>
        <v>257040</v>
      </c>
      <c r="K15" s="86">
        <f>K14*1.19</f>
        <v>204680</v>
      </c>
      <c r="L15" s="86">
        <f t="shared" si="7"/>
        <v>393890</v>
      </c>
    </row>
    <row r="16" spans="1:12" x14ac:dyDescent="0.25">
      <c r="A16" s="94" t="s">
        <v>64</v>
      </c>
      <c r="B16" s="91"/>
      <c r="C16" s="92"/>
      <c r="D16" s="91"/>
      <c r="E16" s="91"/>
      <c r="F16" s="93">
        <v>2</v>
      </c>
      <c r="G16" s="93">
        <v>2.5</v>
      </c>
      <c r="H16" s="93">
        <v>3</v>
      </c>
      <c r="I16" s="93">
        <v>2.5</v>
      </c>
      <c r="J16" s="93">
        <v>2.5</v>
      </c>
      <c r="K16" s="93">
        <v>2</v>
      </c>
      <c r="L16" s="93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BU22"/>
  <sheetViews>
    <sheetView zoomScale="131" zoomScaleNormal="99" workbookViewId="0">
      <pane xSplit="1" topLeftCell="B1" activePane="topRight" state="frozen"/>
      <selection pane="topRight" activeCell="J2" sqref="J2:J18"/>
    </sheetView>
  </sheetViews>
  <sheetFormatPr baseColWidth="10" defaultRowHeight="15" x14ac:dyDescent="0.25"/>
  <cols>
    <col min="1" max="1" width="45.28515625" bestFit="1" customWidth="1"/>
    <col min="2" max="2" width="9.7109375" customWidth="1"/>
    <col min="3" max="3" width="13.7109375" style="23" bestFit="1" customWidth="1"/>
    <col min="4" max="4" width="10.28515625" bestFit="1" customWidth="1"/>
    <col min="5" max="5" width="13.140625" bestFit="1" customWidth="1"/>
    <col min="6" max="6" width="14.28515625" style="4" customWidth="1"/>
    <col min="7" max="7" width="16.85546875" style="4" customWidth="1"/>
    <col min="8" max="8" width="13.42578125" style="4" customWidth="1"/>
    <col min="9" max="9" width="11.28515625" style="4" customWidth="1"/>
    <col min="10" max="10" width="13.85546875" style="4" customWidth="1"/>
  </cols>
  <sheetData>
    <row r="1" spans="1:73" ht="15.75" x14ac:dyDescent="0.25">
      <c r="A1" s="54" t="s">
        <v>150</v>
      </c>
      <c r="B1" s="7" t="s">
        <v>50</v>
      </c>
      <c r="C1" s="24" t="s">
        <v>2</v>
      </c>
      <c r="D1" s="21" t="s">
        <v>51</v>
      </c>
      <c r="E1" s="21" t="s">
        <v>57</v>
      </c>
      <c r="F1" s="8" t="s">
        <v>140</v>
      </c>
      <c r="G1" s="8" t="s">
        <v>141</v>
      </c>
      <c r="H1" s="8" t="s">
        <v>114</v>
      </c>
      <c r="I1" s="8">
        <v>50</v>
      </c>
      <c r="J1" s="8">
        <v>100</v>
      </c>
    </row>
    <row r="2" spans="1:73" ht="15.75" x14ac:dyDescent="0.25">
      <c r="A2" s="11" t="s">
        <v>56</v>
      </c>
      <c r="B2" s="13" t="str">
        <f>'VALOR REPUESTOS'!$A$12</f>
        <v>A5W30</v>
      </c>
      <c r="C2" s="12">
        <f>'VALOR REPUESTOS'!$C$12</f>
        <v>8000</v>
      </c>
      <c r="D2" s="19">
        <v>11</v>
      </c>
      <c r="E2" s="12">
        <f>C2*D2</f>
        <v>88000</v>
      </c>
      <c r="F2" s="10">
        <f>$E$2</f>
        <v>88000</v>
      </c>
      <c r="G2" s="10">
        <f t="shared" ref="G2:J2" si="0">$E$2</f>
        <v>88000</v>
      </c>
      <c r="H2" s="10">
        <f t="shared" si="0"/>
        <v>88000</v>
      </c>
      <c r="I2" s="10">
        <f t="shared" si="0"/>
        <v>88000</v>
      </c>
      <c r="J2" s="10">
        <f t="shared" si="0"/>
        <v>88000</v>
      </c>
    </row>
    <row r="3" spans="1:73" ht="15.75" x14ac:dyDescent="0.25">
      <c r="A3" s="11" t="s">
        <v>52</v>
      </c>
      <c r="B3" s="13" t="str">
        <f>'VALOR REPUESTOS'!$A$51</f>
        <v>FM</v>
      </c>
      <c r="C3" s="12">
        <f>'VALOR REPUESTOS'!$C$51</f>
        <v>25000</v>
      </c>
      <c r="D3" s="19">
        <v>1</v>
      </c>
      <c r="E3" s="12">
        <f>C3*D3</f>
        <v>25000</v>
      </c>
      <c r="F3" s="12">
        <f>$E$3</f>
        <v>25000</v>
      </c>
      <c r="G3" s="12">
        <f t="shared" ref="G3:J3" si="1">$E$3</f>
        <v>25000</v>
      </c>
      <c r="H3" s="12">
        <f t="shared" si="1"/>
        <v>25000</v>
      </c>
      <c r="I3" s="12">
        <f t="shared" si="1"/>
        <v>25000</v>
      </c>
      <c r="J3" s="12">
        <f t="shared" si="1"/>
        <v>25000</v>
      </c>
    </row>
    <row r="4" spans="1:73" ht="15.75" x14ac:dyDescent="0.25">
      <c r="A4" s="39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ref="E4:E17" si="2">C4*D4</f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</row>
    <row r="5" spans="1:73" ht="15.75" x14ac:dyDescent="0.25">
      <c r="A5" s="11" t="s">
        <v>60</v>
      </c>
      <c r="B5" s="13" t="str">
        <f>'VALOR REPUESTOS'!$A$55</f>
        <v>FA</v>
      </c>
      <c r="C5" s="12">
        <f>'VALOR REPUESTOS'!$C$55</f>
        <v>38000</v>
      </c>
      <c r="D5" s="28">
        <v>1</v>
      </c>
      <c r="E5" s="12">
        <f t="shared" si="2"/>
        <v>38000</v>
      </c>
      <c r="F5" s="10">
        <f>$E$5</f>
        <v>38000</v>
      </c>
      <c r="G5" s="10">
        <f t="shared" ref="G5:J5" si="4">$E$5</f>
        <v>38000</v>
      </c>
      <c r="H5" s="10">
        <f t="shared" si="4"/>
        <v>38000</v>
      </c>
      <c r="I5" s="10">
        <f t="shared" si="4"/>
        <v>38000</v>
      </c>
      <c r="J5" s="10">
        <f t="shared" si="4"/>
        <v>38000</v>
      </c>
    </row>
    <row r="6" spans="1:73" ht="15.75" x14ac:dyDescent="0.25">
      <c r="A6" s="11" t="s">
        <v>59</v>
      </c>
      <c r="B6" s="13" t="str">
        <f>'VALOR REPUESTOS'!$A$57</f>
        <v>FB</v>
      </c>
      <c r="C6" s="12">
        <f>'VALOR REPUESTOS'!$C$57</f>
        <v>40000</v>
      </c>
      <c r="D6" s="28">
        <v>1</v>
      </c>
      <c r="E6" s="12">
        <f t="shared" si="2"/>
        <v>40000</v>
      </c>
      <c r="F6" s="10"/>
      <c r="G6" s="10">
        <f>$E$6</f>
        <v>40000</v>
      </c>
      <c r="H6" s="10"/>
      <c r="I6" s="10"/>
      <c r="J6" s="10"/>
    </row>
    <row r="7" spans="1:73" ht="15.75" x14ac:dyDescent="0.25">
      <c r="A7" s="11" t="s">
        <v>71</v>
      </c>
      <c r="B7" s="13" t="str">
        <f>'VALOR REPUESTOS'!$A$8</f>
        <v>75W90</v>
      </c>
      <c r="C7" s="12">
        <f>'VALOR REPUESTOS'!$C$8</f>
        <v>12000</v>
      </c>
      <c r="D7" s="19">
        <v>4.5</v>
      </c>
      <c r="E7" s="12">
        <f t="shared" si="2"/>
        <v>54000</v>
      </c>
      <c r="F7" s="10"/>
      <c r="G7" s="10"/>
      <c r="H7" s="10">
        <f>$E$7</f>
        <v>54000</v>
      </c>
      <c r="I7" s="10"/>
      <c r="J7" s="10"/>
    </row>
    <row r="8" spans="1:73" ht="15.75" x14ac:dyDescent="0.25">
      <c r="A8" s="11" t="s">
        <v>66</v>
      </c>
      <c r="B8" s="13" t="str">
        <f>'VALOR REPUESTOS'!$A$5</f>
        <v>80W90LS</v>
      </c>
      <c r="C8" s="12">
        <f>'VALOR REPUESTOS'!$C$5</f>
        <v>10500</v>
      </c>
      <c r="D8" s="19">
        <v>3.5</v>
      </c>
      <c r="E8" s="12">
        <f t="shared" si="2"/>
        <v>36750</v>
      </c>
      <c r="F8" s="10"/>
      <c r="G8" s="10"/>
      <c r="H8" s="10">
        <f>$E$8</f>
        <v>36750</v>
      </c>
      <c r="I8" s="10"/>
      <c r="J8" s="10"/>
    </row>
    <row r="9" spans="1:73" ht="15.75" x14ac:dyDescent="0.25">
      <c r="A9" s="11" t="s">
        <v>67</v>
      </c>
      <c r="B9" s="13" t="str">
        <f>'VALOR REPUESTOS'!$A$4</f>
        <v>ATF220</v>
      </c>
      <c r="C9" s="12">
        <f>'VALOR REPUESTOS'!$C$4</f>
        <v>10500</v>
      </c>
      <c r="D9" s="19">
        <v>2</v>
      </c>
      <c r="E9" s="12">
        <f t="shared" si="2"/>
        <v>21000</v>
      </c>
      <c r="F9" s="10"/>
      <c r="G9" s="10"/>
      <c r="H9" s="10">
        <f>$E$9</f>
        <v>21000</v>
      </c>
      <c r="I9" s="10"/>
      <c r="J9" s="10"/>
    </row>
    <row r="10" spans="1:73" ht="15.75" x14ac:dyDescent="0.25">
      <c r="A10" s="183" t="s">
        <v>208</v>
      </c>
      <c r="B10" s="40" t="str">
        <f>'VALOR REPUESTOS'!$A$16</f>
        <v>LLP</v>
      </c>
      <c r="C10" s="27">
        <f>'VALOR REPUESTOS'!$C$16</f>
        <v>3500</v>
      </c>
      <c r="D10" s="28">
        <v>1</v>
      </c>
      <c r="E10" s="29">
        <f t="shared" si="2"/>
        <v>3500</v>
      </c>
      <c r="F10" s="29">
        <f>E10</f>
        <v>3500</v>
      </c>
      <c r="G10" s="29">
        <f t="shared" ref="G10:J10" si="5">F10</f>
        <v>3500</v>
      </c>
      <c r="H10" s="29">
        <f t="shared" si="5"/>
        <v>3500</v>
      </c>
      <c r="I10" s="29">
        <f t="shared" si="5"/>
        <v>3500</v>
      </c>
      <c r="J10" s="29">
        <f t="shared" si="5"/>
        <v>3500</v>
      </c>
    </row>
    <row r="11" spans="1:73" ht="15.75" x14ac:dyDescent="0.25">
      <c r="A11" s="11" t="s">
        <v>61</v>
      </c>
      <c r="B11" s="13" t="str">
        <f>'VALOR REPUESTOS'!$A$9</f>
        <v>AL3C1F</v>
      </c>
      <c r="C11" s="12">
        <f>'VALOR REPUESTOS'!$C$9</f>
        <v>6800</v>
      </c>
      <c r="D11" s="19">
        <v>2</v>
      </c>
      <c r="E11" s="12">
        <f t="shared" si="2"/>
        <v>13600</v>
      </c>
      <c r="F11" s="10"/>
      <c r="G11" s="10"/>
      <c r="H11" s="10"/>
      <c r="I11" s="10">
        <f>$E$11</f>
        <v>13600</v>
      </c>
      <c r="J11" s="10">
        <f>$E$11</f>
        <v>13600</v>
      </c>
    </row>
    <row r="12" spans="1:73" ht="15.75" x14ac:dyDescent="0.25">
      <c r="A12" s="11" t="s">
        <v>85</v>
      </c>
      <c r="B12" s="13" t="str">
        <f>'VALOR REPUESTOS'!$A$9</f>
        <v>AL3C1F</v>
      </c>
      <c r="C12" s="12">
        <f>'VALOR REPUESTOS'!$C$9</f>
        <v>6800</v>
      </c>
      <c r="D12" s="19">
        <v>1</v>
      </c>
      <c r="E12" s="12">
        <f t="shared" si="2"/>
        <v>6800</v>
      </c>
      <c r="F12" s="10"/>
      <c r="G12" s="10"/>
      <c r="H12" s="10"/>
      <c r="I12" s="10">
        <f>$E$12</f>
        <v>6800</v>
      </c>
      <c r="J12" s="10">
        <f>$E$12</f>
        <v>6800</v>
      </c>
    </row>
    <row r="13" spans="1:73" s="34" customFormat="1" ht="15.75" x14ac:dyDescent="0.25">
      <c r="A13" s="65" t="s">
        <v>49</v>
      </c>
      <c r="B13" s="66" t="str">
        <f>'VALOR REPUESTOS'!$A$3</f>
        <v>AL1C1</v>
      </c>
      <c r="C13" s="10">
        <f>'VALOR REPUESTOS'!$C$3</f>
        <v>6000</v>
      </c>
      <c r="D13" s="67">
        <v>14</v>
      </c>
      <c r="E13" s="10">
        <f t="shared" si="2"/>
        <v>84000</v>
      </c>
      <c r="F13" s="10"/>
      <c r="G13" s="10"/>
      <c r="H13" s="10"/>
      <c r="I13" s="10"/>
      <c r="J13" s="10">
        <f>$E$13</f>
        <v>84000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 s="34" customFormat="1" ht="15.75" x14ac:dyDescent="0.25">
      <c r="A14" s="65" t="s">
        <v>0</v>
      </c>
      <c r="B14" s="66" t="str">
        <f>'VALOR REPUESTOS'!$A$11</f>
        <v>MATEI</v>
      </c>
      <c r="C14" s="10">
        <f>'VALOR REPUESTOS'!$C$11</f>
        <v>10000</v>
      </c>
      <c r="D14" s="67">
        <v>1</v>
      </c>
      <c r="E14" s="10">
        <f t="shared" si="2"/>
        <v>10000</v>
      </c>
      <c r="F14" s="10">
        <f>$E$14</f>
        <v>10000</v>
      </c>
      <c r="G14" s="10">
        <f t="shared" ref="G14:J14" si="6">$E$14</f>
        <v>10000</v>
      </c>
      <c r="H14" s="10">
        <f t="shared" si="6"/>
        <v>10000</v>
      </c>
      <c r="I14" s="10">
        <f t="shared" si="6"/>
        <v>10000</v>
      </c>
      <c r="J14" s="10">
        <f t="shared" si="6"/>
        <v>10000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 s="34" customFormat="1" ht="15.75" x14ac:dyDescent="0.25">
      <c r="A15" s="65" t="s">
        <v>82</v>
      </c>
      <c r="B15" s="66" t="str">
        <f>'VALOR REPUESTOS'!$A$52</f>
        <v>CACC</v>
      </c>
      <c r="C15" s="10">
        <f>'VALOR REPUESTOS'!$C$52</f>
        <v>45000</v>
      </c>
      <c r="D15" s="67">
        <v>1</v>
      </c>
      <c r="E15" s="10">
        <f t="shared" si="2"/>
        <v>45000</v>
      </c>
      <c r="F15" s="10"/>
      <c r="G15" s="10"/>
      <c r="H15" s="10"/>
      <c r="I15" s="10">
        <f>$E$15</f>
        <v>45000</v>
      </c>
      <c r="J15" s="10">
        <f>$E$15</f>
        <v>45000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 s="34" customFormat="1" ht="15.75" x14ac:dyDescent="0.25">
      <c r="A16" s="65" t="s">
        <v>83</v>
      </c>
      <c r="B16" s="66" t="str">
        <f>'VALOR REPUESTOS'!$A$54</f>
        <v>RM</v>
      </c>
      <c r="C16" s="10">
        <f>'VALOR REPUESTOS'!$C$54</f>
        <v>12500</v>
      </c>
      <c r="D16" s="67">
        <v>4</v>
      </c>
      <c r="E16" s="10">
        <f t="shared" si="2"/>
        <v>50000</v>
      </c>
      <c r="F16" s="10"/>
      <c r="G16" s="10"/>
      <c r="H16" s="10"/>
      <c r="I16" s="10">
        <f>$E$16</f>
        <v>50000</v>
      </c>
      <c r="J16" s="10">
        <f>$E$16</f>
        <v>50000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 s="34" customFormat="1" ht="15.75" x14ac:dyDescent="0.25">
      <c r="A17" s="65" t="s">
        <v>84</v>
      </c>
      <c r="B17" s="66" t="str">
        <f>'VALOR REPUESTOS'!$A$53</f>
        <v>GR</v>
      </c>
      <c r="C17" s="10">
        <f>'VALOR REPUESTOS'!$C$53</f>
        <v>18000</v>
      </c>
      <c r="D17" s="67">
        <v>1</v>
      </c>
      <c r="E17" s="10">
        <f t="shared" si="2"/>
        <v>18000</v>
      </c>
      <c r="F17" s="10"/>
      <c r="G17" s="10"/>
      <c r="H17" s="10"/>
      <c r="I17" s="10">
        <f>$E$17</f>
        <v>18000</v>
      </c>
      <c r="J17" s="10">
        <f>$E$17</f>
        <v>18000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 ht="15.75" x14ac:dyDescent="0.25">
      <c r="A18" s="20" t="s">
        <v>1</v>
      </c>
      <c r="B18" s="66" t="str">
        <f>'VALOR REPUESTOS'!$A$10</f>
        <v>MO</v>
      </c>
      <c r="C18" s="10">
        <f>'VALOR REPUESTOS'!$C$10</f>
        <v>38000</v>
      </c>
      <c r="D18" s="16"/>
      <c r="E18" s="17"/>
      <c r="F18" s="17">
        <f>C18*F21</f>
        <v>95000</v>
      </c>
      <c r="G18" s="17">
        <f>C18*G21</f>
        <v>114000</v>
      </c>
      <c r="H18" s="17">
        <f>C18*H21</f>
        <v>152000</v>
      </c>
      <c r="I18" s="17">
        <f>C18*I21</f>
        <v>171000</v>
      </c>
      <c r="J18" s="17">
        <f>C18*J21</f>
        <v>171000</v>
      </c>
    </row>
    <row r="19" spans="1:73" ht="15.75" x14ac:dyDescent="0.25">
      <c r="A19" s="2" t="s">
        <v>55</v>
      </c>
      <c r="B19" s="389"/>
      <c r="C19" s="389"/>
      <c r="D19" s="389"/>
      <c r="E19" s="389"/>
      <c r="F19" s="6">
        <f>SUM(F2:F18)</f>
        <v>263000</v>
      </c>
      <c r="G19" s="6">
        <f>SUM(G2:G18)</f>
        <v>322000</v>
      </c>
      <c r="H19" s="6">
        <f>SUM(H2:H18)</f>
        <v>431750</v>
      </c>
      <c r="I19" s="6">
        <f>SUM(I2:I18)</f>
        <v>472400</v>
      </c>
      <c r="J19" s="6">
        <f>SUM(J2:J18)</f>
        <v>556400</v>
      </c>
    </row>
    <row r="20" spans="1:73" ht="15.75" x14ac:dyDescent="0.25">
      <c r="A20" s="85" t="s">
        <v>63</v>
      </c>
      <c r="B20" s="387"/>
      <c r="C20" s="387"/>
      <c r="D20" s="387"/>
      <c r="E20" s="387"/>
      <c r="F20" s="157">
        <f>F19*1.19</f>
        <v>312970</v>
      </c>
      <c r="G20" s="157">
        <f>G19*1.19</f>
        <v>383180</v>
      </c>
      <c r="H20" s="157">
        <f>H19*1.19</f>
        <v>513782.5</v>
      </c>
      <c r="I20" s="157">
        <f>I19*1.19</f>
        <v>562156</v>
      </c>
      <c r="J20" s="157">
        <f>J19*1.19</f>
        <v>662116</v>
      </c>
    </row>
    <row r="21" spans="1:73" ht="15.75" x14ac:dyDescent="0.25">
      <c r="A21" s="94" t="s">
        <v>64</v>
      </c>
      <c r="B21" s="388"/>
      <c r="C21" s="388"/>
      <c r="D21" s="388"/>
      <c r="E21" s="388"/>
      <c r="F21" s="103">
        <v>2.5</v>
      </c>
      <c r="G21" s="103">
        <v>3</v>
      </c>
      <c r="H21" s="103">
        <v>4</v>
      </c>
      <c r="I21" s="103">
        <v>4.5</v>
      </c>
      <c r="J21" s="103">
        <v>4.5</v>
      </c>
    </row>
    <row r="22" spans="1:73" x14ac:dyDescent="0.25">
      <c r="F22" s="26"/>
      <c r="G22" s="26"/>
      <c r="H22" s="26"/>
      <c r="I22" s="26"/>
      <c r="J22" s="26"/>
    </row>
  </sheetData>
  <mergeCells count="3">
    <mergeCell ref="B19:E19"/>
    <mergeCell ref="B20:E20"/>
    <mergeCell ref="B21:E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14F8-E131-4AB5-B5AA-AB73BBEFF0F3}">
  <sheetPr>
    <tabColor rgb="FFFFFF00"/>
  </sheetPr>
  <dimension ref="A1:I16"/>
  <sheetViews>
    <sheetView zoomScale="140" zoomScaleNormal="140" workbookViewId="0">
      <selection activeCell="I2" sqref="I2:I13"/>
    </sheetView>
  </sheetViews>
  <sheetFormatPr baseColWidth="10" defaultRowHeight="15" x14ac:dyDescent="0.25"/>
  <cols>
    <col min="1" max="1" width="33.85546875" bestFit="1" customWidth="1"/>
    <col min="2" max="2" width="9.42578125" customWidth="1"/>
    <col min="3" max="3" width="13.85546875" bestFit="1" customWidth="1"/>
    <col min="4" max="4" width="10.42578125" bestFit="1" customWidth="1"/>
    <col min="5" max="5" width="13.28515625" bestFit="1" customWidth="1"/>
    <col min="6" max="9" width="10.42578125" bestFit="1" customWidth="1"/>
  </cols>
  <sheetData>
    <row r="1" spans="1:9" ht="15.75" x14ac:dyDescent="0.25">
      <c r="A1" s="35" t="s">
        <v>185</v>
      </c>
      <c r="B1" s="35" t="s">
        <v>50</v>
      </c>
      <c r="C1" s="36" t="s">
        <v>2</v>
      </c>
      <c r="D1" s="37" t="s">
        <v>51</v>
      </c>
      <c r="E1" s="37" t="s">
        <v>57</v>
      </c>
      <c r="F1" s="50" t="s">
        <v>101</v>
      </c>
      <c r="G1" s="50">
        <v>40</v>
      </c>
      <c r="H1" s="38" t="s">
        <v>479</v>
      </c>
      <c r="I1" s="50">
        <v>100</v>
      </c>
    </row>
    <row r="2" spans="1:9" ht="15.75" x14ac:dyDescent="0.25">
      <c r="A2" s="143" t="s">
        <v>56</v>
      </c>
      <c r="B2" s="68" t="str">
        <f>'VALOR REPUESTOS'!$A$12</f>
        <v>A5W30</v>
      </c>
      <c r="C2" s="29">
        <f>'VALOR REPUESTOS'!$C$12</f>
        <v>8000</v>
      </c>
      <c r="D2" s="69">
        <v>5</v>
      </c>
      <c r="E2" s="29">
        <f>C2*D2</f>
        <v>40000</v>
      </c>
      <c r="F2" s="29">
        <f>$E$2</f>
        <v>40000</v>
      </c>
      <c r="G2" s="29">
        <f t="shared" ref="G2:H2" si="0">$E$2</f>
        <v>40000</v>
      </c>
      <c r="H2" s="29">
        <f t="shared" si="0"/>
        <v>40000</v>
      </c>
      <c r="I2" s="29">
        <f>$E$2</f>
        <v>40000</v>
      </c>
    </row>
    <row r="3" spans="1:9" ht="15.75" x14ac:dyDescent="0.25">
      <c r="A3" s="143" t="s">
        <v>52</v>
      </c>
      <c r="B3" s="68" t="str">
        <f>'VALOR REPUESTOS'!$A$66</f>
        <v>FM</v>
      </c>
      <c r="C3" s="29">
        <f>'VALOR REPUESTOS'!$C$66</f>
        <v>16000</v>
      </c>
      <c r="D3" s="69">
        <v>1</v>
      </c>
      <c r="E3" s="29">
        <f t="shared" ref="E3:E12" si="1">C3*D3</f>
        <v>16000</v>
      </c>
      <c r="F3" s="29">
        <f>$E$3</f>
        <v>16000</v>
      </c>
      <c r="G3" s="29">
        <f t="shared" ref="G3:H3" si="2">$E$3</f>
        <v>16000</v>
      </c>
      <c r="H3" s="29">
        <f t="shared" si="2"/>
        <v>16000</v>
      </c>
      <c r="I3" s="29">
        <f>$E$3</f>
        <v>16000</v>
      </c>
    </row>
    <row r="4" spans="1:9" ht="15.75" x14ac:dyDescent="0.25">
      <c r="A4" s="143" t="s">
        <v>60</v>
      </c>
      <c r="B4" s="68" t="str">
        <f>'VALOR REPUESTOS'!$A$68</f>
        <v>FA</v>
      </c>
      <c r="C4" s="29">
        <f>'VALOR REPUESTOS'!$C$68</f>
        <v>23000</v>
      </c>
      <c r="D4" s="69">
        <v>1</v>
      </c>
      <c r="E4" s="29">
        <f t="shared" si="1"/>
        <v>23000</v>
      </c>
      <c r="F4" s="29">
        <f>$E$4</f>
        <v>23000</v>
      </c>
      <c r="G4" s="29">
        <f t="shared" ref="G4:H4" si="3">$E$4</f>
        <v>23000</v>
      </c>
      <c r="H4" s="29">
        <f t="shared" si="3"/>
        <v>23000</v>
      </c>
      <c r="I4" s="29">
        <f>$E$4</f>
        <v>23000</v>
      </c>
    </row>
    <row r="5" spans="1:9" ht="15.75" x14ac:dyDescent="0.25">
      <c r="A5" s="143" t="s">
        <v>102</v>
      </c>
      <c r="B5" s="68" t="str">
        <f>'VALOR REPUESTOS'!$A$67</f>
        <v>FP</v>
      </c>
      <c r="C5" s="29">
        <f>'VALOR REPUESTOS'!$C$67</f>
        <v>22000</v>
      </c>
      <c r="D5" s="69">
        <v>1</v>
      </c>
      <c r="E5" s="29">
        <f t="shared" si="1"/>
        <v>22000</v>
      </c>
      <c r="F5" s="29">
        <f>$E$5</f>
        <v>22000</v>
      </c>
      <c r="G5" s="29">
        <f t="shared" ref="G5:H5" si="4">$E$5</f>
        <v>22000</v>
      </c>
      <c r="H5" s="29">
        <f t="shared" si="4"/>
        <v>22000</v>
      </c>
      <c r="I5" s="29">
        <f>$E$5</f>
        <v>22000</v>
      </c>
    </row>
    <row r="6" spans="1:9" ht="15.75" x14ac:dyDescent="0.25">
      <c r="A6" s="143" t="s">
        <v>119</v>
      </c>
      <c r="B6" s="68" t="str">
        <f>'VALOR REPUESTOS'!$A$69</f>
        <v>FC</v>
      </c>
      <c r="C6" s="29">
        <f>'VALOR REPUESTOS'!$C$69</f>
        <v>30000</v>
      </c>
      <c r="D6" s="69">
        <v>1</v>
      </c>
      <c r="E6" s="29">
        <f t="shared" si="1"/>
        <v>30000</v>
      </c>
      <c r="F6" s="29"/>
      <c r="G6" s="29">
        <f>$E$6</f>
        <v>30000</v>
      </c>
      <c r="H6" s="29">
        <f>$E$6</f>
        <v>30000</v>
      </c>
      <c r="I6" s="29"/>
    </row>
    <row r="7" spans="1:9" s="34" customFormat="1" ht="15.75" x14ac:dyDescent="0.25">
      <c r="A7" s="143" t="s">
        <v>223</v>
      </c>
      <c r="B7" s="68" t="str">
        <f>'VALOR REPUESTOS'!$A$17</f>
        <v>GTC</v>
      </c>
      <c r="C7" s="29">
        <f>'VALOR REPUESTOS'!$C$17</f>
        <v>3500</v>
      </c>
      <c r="D7" s="69">
        <v>1</v>
      </c>
      <c r="E7" s="29">
        <f t="shared" si="1"/>
        <v>3500</v>
      </c>
      <c r="F7" s="29">
        <f>$E$7</f>
        <v>3500</v>
      </c>
      <c r="G7" s="29">
        <f t="shared" ref="G7:H7" si="5">$E$7</f>
        <v>3500</v>
      </c>
      <c r="H7" s="29">
        <f t="shared" si="5"/>
        <v>3500</v>
      </c>
      <c r="I7" s="29">
        <f>$E$7</f>
        <v>3500</v>
      </c>
    </row>
    <row r="8" spans="1:9" s="34" customFormat="1" ht="15.75" x14ac:dyDescent="0.25">
      <c r="A8" s="143" t="s">
        <v>142</v>
      </c>
      <c r="B8" s="68" t="str">
        <f>'VALOR REPUESTOS'!$A$3</f>
        <v>AL1C1</v>
      </c>
      <c r="C8" s="29">
        <f>'VALOR REPUESTOS'!$C$3</f>
        <v>6000</v>
      </c>
      <c r="D8" s="69">
        <v>10</v>
      </c>
      <c r="E8" s="29">
        <f t="shared" si="1"/>
        <v>60000</v>
      </c>
      <c r="F8" s="29"/>
      <c r="G8" s="29"/>
      <c r="H8" s="29">
        <f>$E$8</f>
        <v>60000</v>
      </c>
      <c r="I8" s="29"/>
    </row>
    <row r="9" spans="1:9" s="34" customFormat="1" ht="15.75" x14ac:dyDescent="0.25">
      <c r="A9" s="143" t="s">
        <v>53</v>
      </c>
      <c r="B9" s="68" t="str">
        <f>'VALOR REPUESTOS'!$A$70</f>
        <v>CACC</v>
      </c>
      <c r="C9" s="29">
        <f>'VALOR REPUESTOS'!$C$70</f>
        <v>35000</v>
      </c>
      <c r="D9" s="69">
        <v>1</v>
      </c>
      <c r="E9" s="29">
        <f t="shared" si="1"/>
        <v>35000</v>
      </c>
      <c r="F9" s="29"/>
      <c r="G9" s="29"/>
      <c r="H9" s="29">
        <f>$E$9</f>
        <v>35000</v>
      </c>
      <c r="I9" s="29"/>
    </row>
    <row r="10" spans="1:9" s="34" customFormat="1" ht="15.75" x14ac:dyDescent="0.25">
      <c r="A10" s="143" t="s">
        <v>208</v>
      </c>
      <c r="B10" s="68" t="str">
        <f>'VALOR REPUESTOS'!$A$16</f>
        <v>LLP</v>
      </c>
      <c r="C10" s="29">
        <f>'VALOR REPUESTOS'!$C$16</f>
        <v>3500</v>
      </c>
      <c r="D10" s="69">
        <v>1</v>
      </c>
      <c r="E10" s="29">
        <f>C10*D10</f>
        <v>3500</v>
      </c>
      <c r="F10" s="29">
        <f>$E$10</f>
        <v>3500</v>
      </c>
      <c r="G10" s="29">
        <f t="shared" ref="G10:H10" si="6">$E$10</f>
        <v>3500</v>
      </c>
      <c r="H10" s="29">
        <f t="shared" si="6"/>
        <v>3500</v>
      </c>
      <c r="I10" s="29">
        <f>$E$10</f>
        <v>3500</v>
      </c>
    </row>
    <row r="11" spans="1:9" s="34" customFormat="1" ht="15.75" x14ac:dyDescent="0.25">
      <c r="A11" s="143" t="s">
        <v>143</v>
      </c>
      <c r="B11" s="68" t="str">
        <f>'VALOR REPUESTOS'!$A$71</f>
        <v>KDISTRIB</v>
      </c>
      <c r="C11" s="29">
        <f>'VALOR REPUESTOS'!$C$71</f>
        <v>180000</v>
      </c>
      <c r="D11" s="69">
        <v>1</v>
      </c>
      <c r="E11" s="29">
        <f>C11*D11</f>
        <v>180000</v>
      </c>
      <c r="F11" s="29"/>
      <c r="G11" s="29"/>
      <c r="H11" s="29">
        <f>$E$11</f>
        <v>180000</v>
      </c>
      <c r="I11" s="29"/>
    </row>
    <row r="12" spans="1:9" ht="15.75" x14ac:dyDescent="0.25">
      <c r="A12" s="68" t="s">
        <v>48</v>
      </c>
      <c r="B12" s="68" t="str">
        <f>'VALOR REPUESTOS'!$A$11</f>
        <v>MATEI</v>
      </c>
      <c r="C12" s="29">
        <f>'VALOR REPUESTOS'!$C$11</f>
        <v>10000</v>
      </c>
      <c r="D12" s="69">
        <v>1</v>
      </c>
      <c r="E12" s="235">
        <f t="shared" si="1"/>
        <v>10000</v>
      </c>
      <c r="F12" s="29">
        <f>$E$12</f>
        <v>10000</v>
      </c>
      <c r="G12" s="29">
        <f t="shared" ref="G12:H12" si="7">$E$12</f>
        <v>10000</v>
      </c>
      <c r="H12" s="29">
        <f t="shared" si="7"/>
        <v>10000</v>
      </c>
      <c r="I12" s="29">
        <f>$E$12</f>
        <v>10000</v>
      </c>
    </row>
    <row r="13" spans="1:9" ht="15.75" x14ac:dyDescent="0.25">
      <c r="A13" s="41" t="s">
        <v>1</v>
      </c>
      <c r="B13" s="40" t="str">
        <f>'VALOR REPUESTOS'!$A$10</f>
        <v>MO</v>
      </c>
      <c r="C13" s="27">
        <f>'VALOR REPUESTOS'!$C$10</f>
        <v>38000</v>
      </c>
      <c r="D13" s="28"/>
      <c r="E13" s="235"/>
      <c r="F13" s="42">
        <f>C13*F16</f>
        <v>76000</v>
      </c>
      <c r="G13" s="42">
        <f>C13*G16</f>
        <v>95000</v>
      </c>
      <c r="H13" s="42">
        <f>C13*H16</f>
        <v>190000</v>
      </c>
      <c r="I13" s="42">
        <f>C13*I16</f>
        <v>95000</v>
      </c>
    </row>
    <row r="14" spans="1:9" ht="15.75" x14ac:dyDescent="0.25">
      <c r="A14" s="43" t="s">
        <v>55</v>
      </c>
      <c r="B14" s="43"/>
      <c r="C14" s="44" t="s">
        <v>3</v>
      </c>
      <c r="D14" s="44"/>
      <c r="E14" s="240"/>
      <c r="F14" s="45">
        <f>SUM(F2:F13)</f>
        <v>194000</v>
      </c>
      <c r="G14" s="45">
        <f>SUM(G2:G13)</f>
        <v>243000</v>
      </c>
      <c r="H14" s="45">
        <f>SUM(H2:H13)</f>
        <v>613000</v>
      </c>
      <c r="I14" s="45">
        <f>SUM(I2:I13)</f>
        <v>213000</v>
      </c>
    </row>
    <row r="15" spans="1:9" ht="15.75" x14ac:dyDescent="0.25">
      <c r="A15" s="39" t="s">
        <v>63</v>
      </c>
      <c r="B15" s="18"/>
      <c r="C15" s="47"/>
      <c r="D15" s="18"/>
      <c r="E15" s="18"/>
      <c r="F15" s="151">
        <f>F14*1.19</f>
        <v>230860</v>
      </c>
      <c r="G15" s="151">
        <f>G14*1.19</f>
        <v>289170</v>
      </c>
      <c r="H15" s="151">
        <f>H14*1.19</f>
        <v>729470</v>
      </c>
      <c r="I15" s="151">
        <f>I14*1.19</f>
        <v>253470</v>
      </c>
    </row>
    <row r="16" spans="1:9" x14ac:dyDescent="0.25">
      <c r="A16" s="39" t="s">
        <v>64</v>
      </c>
      <c r="B16" s="18"/>
      <c r="C16" s="47"/>
      <c r="D16" s="18"/>
      <c r="E16" s="18"/>
      <c r="F16" s="242">
        <v>2</v>
      </c>
      <c r="G16" s="242">
        <v>2.5</v>
      </c>
      <c r="H16" s="242">
        <v>5</v>
      </c>
      <c r="I16" s="242">
        <v>2.5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1001-B3A4-4E52-81CE-71858388E755}">
  <sheetPr>
    <tabColor rgb="FFFFFF00"/>
  </sheetPr>
  <dimension ref="A1:J17"/>
  <sheetViews>
    <sheetView zoomScale="130" zoomScaleNormal="100" workbookViewId="0">
      <selection activeCell="J2" sqref="J2:J14"/>
    </sheetView>
  </sheetViews>
  <sheetFormatPr baseColWidth="10" defaultRowHeight="15" x14ac:dyDescent="0.25"/>
  <cols>
    <col min="1" max="1" width="34.140625" bestFit="1" customWidth="1"/>
    <col min="2" max="2" width="9.140625" customWidth="1"/>
    <col min="3" max="3" width="13.7109375" bestFit="1" customWidth="1"/>
    <col min="4" max="4" width="10.28515625" bestFit="1" customWidth="1"/>
    <col min="5" max="5" width="13.140625" bestFit="1" customWidth="1"/>
    <col min="6" max="6" width="13.28515625" customWidth="1"/>
    <col min="7" max="7" width="12.140625" customWidth="1"/>
    <col min="8" max="8" width="11.140625" customWidth="1"/>
    <col min="9" max="9" width="12.7109375" customWidth="1"/>
    <col min="10" max="10" width="12" customWidth="1"/>
  </cols>
  <sheetData>
    <row r="1" spans="1:10" ht="15.75" x14ac:dyDescent="0.25">
      <c r="A1" s="7" t="s">
        <v>198</v>
      </c>
      <c r="B1" s="7" t="s">
        <v>50</v>
      </c>
      <c r="C1" s="24" t="s">
        <v>2</v>
      </c>
      <c r="D1" s="21" t="s">
        <v>51</v>
      </c>
      <c r="E1" s="234" t="s">
        <v>57</v>
      </c>
      <c r="F1" s="49">
        <v>15</v>
      </c>
      <c r="G1" s="49">
        <v>30</v>
      </c>
      <c r="H1" s="49" t="s">
        <v>156</v>
      </c>
      <c r="I1" s="30">
        <v>60</v>
      </c>
      <c r="J1" s="30" t="s">
        <v>214</v>
      </c>
    </row>
    <row r="2" spans="1:10" ht="15.75" x14ac:dyDescent="0.25">
      <c r="A2" s="11" t="s">
        <v>56</v>
      </c>
      <c r="B2" s="13" t="str">
        <f>'VALOR REPUESTOS'!$A$12</f>
        <v>A5W30</v>
      </c>
      <c r="C2" s="27">
        <f>'VALOR REPUESTOS'!$C$12</f>
        <v>8000</v>
      </c>
      <c r="D2" s="28">
        <v>4</v>
      </c>
      <c r="E2" s="235">
        <f>C2*D2</f>
        <v>32000</v>
      </c>
      <c r="F2" s="10">
        <f>$E$2</f>
        <v>32000</v>
      </c>
      <c r="G2" s="10">
        <f t="shared" ref="G2:J2" si="0">$E$2</f>
        <v>32000</v>
      </c>
      <c r="H2" s="10">
        <f t="shared" si="0"/>
        <v>32000</v>
      </c>
      <c r="I2" s="10">
        <f t="shared" si="0"/>
        <v>32000</v>
      </c>
      <c r="J2" s="10">
        <f t="shared" si="0"/>
        <v>32000</v>
      </c>
    </row>
    <row r="3" spans="1:10" ht="15.75" x14ac:dyDescent="0.25">
      <c r="A3" s="11" t="s">
        <v>52</v>
      </c>
      <c r="B3" s="13" t="str">
        <f>'VALOR REPUESTOS'!$A$78</f>
        <v>FM</v>
      </c>
      <c r="C3" s="27">
        <f>'VALOR REPUESTOS'!$C$78</f>
        <v>13000</v>
      </c>
      <c r="D3" s="28">
        <v>1</v>
      </c>
      <c r="E3" s="235">
        <f t="shared" ref="E3:E13" si="1">C3*D3</f>
        <v>13000</v>
      </c>
      <c r="F3" s="10">
        <f>$E$3</f>
        <v>13000</v>
      </c>
      <c r="G3" s="10">
        <f t="shared" ref="G3:J3" si="2">$E$3</f>
        <v>13000</v>
      </c>
      <c r="H3" s="10">
        <f t="shared" si="2"/>
        <v>13000</v>
      </c>
      <c r="I3" s="10">
        <f t="shared" si="2"/>
        <v>13000</v>
      </c>
      <c r="J3" s="10">
        <f t="shared" si="2"/>
        <v>13000</v>
      </c>
    </row>
    <row r="4" spans="1:10" ht="15.75" x14ac:dyDescent="0.25">
      <c r="A4" s="39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</row>
    <row r="5" spans="1:10" ht="15.75" x14ac:dyDescent="0.25">
      <c r="A5" s="11" t="s">
        <v>60</v>
      </c>
      <c r="B5" s="13" t="str">
        <f>'VALOR REPUESTOS'!$A$80</f>
        <v>FA</v>
      </c>
      <c r="C5" s="27">
        <f>'VALOR REPUESTOS'!$C$80</f>
        <v>18000</v>
      </c>
      <c r="D5" s="28">
        <v>1</v>
      </c>
      <c r="E5" s="235">
        <f t="shared" si="1"/>
        <v>18000</v>
      </c>
      <c r="F5" s="10"/>
      <c r="G5" s="10">
        <f>$E$5</f>
        <v>18000</v>
      </c>
      <c r="H5" s="10"/>
      <c r="I5" s="10">
        <f>$E$5</f>
        <v>18000</v>
      </c>
      <c r="J5" s="10">
        <f>$E$5</f>
        <v>18000</v>
      </c>
    </row>
    <row r="6" spans="1:10" ht="15.75" x14ac:dyDescent="0.25">
      <c r="A6" s="11" t="s">
        <v>59</v>
      </c>
      <c r="B6" s="13" t="str">
        <f>'VALOR REPUESTOS'!$A$81</f>
        <v>FC</v>
      </c>
      <c r="C6" s="27">
        <f>'VALOR REPUESTOS'!$C$81</f>
        <v>18000</v>
      </c>
      <c r="D6" s="28">
        <v>1</v>
      </c>
      <c r="E6" s="235">
        <f t="shared" si="1"/>
        <v>18000</v>
      </c>
      <c r="F6" s="10"/>
      <c r="G6" s="10">
        <f>$E$6</f>
        <v>18000</v>
      </c>
      <c r="H6" s="10"/>
      <c r="I6" s="10">
        <f>$E$6</f>
        <v>18000</v>
      </c>
      <c r="J6" s="10">
        <f>$E$6</f>
        <v>18000</v>
      </c>
    </row>
    <row r="7" spans="1:10" ht="15.75" x14ac:dyDescent="0.25">
      <c r="A7" s="11" t="s">
        <v>116</v>
      </c>
      <c r="B7" s="13" t="str">
        <f>'VALOR REPUESTOS'!$A$79</f>
        <v>FP</v>
      </c>
      <c r="C7" s="27">
        <f>'VALOR REPUESTOS'!$C$79</f>
        <v>18000</v>
      </c>
      <c r="D7" s="28">
        <v>1</v>
      </c>
      <c r="E7" s="235">
        <f t="shared" si="1"/>
        <v>18000</v>
      </c>
      <c r="F7" s="10"/>
      <c r="G7" s="10">
        <f>$E$7</f>
        <v>18000</v>
      </c>
      <c r="H7" s="10"/>
      <c r="I7" s="10">
        <f>$E$7</f>
        <v>18000</v>
      </c>
      <c r="J7" s="10">
        <f>$E$7</f>
        <v>18000</v>
      </c>
    </row>
    <row r="8" spans="1:10" ht="15.75" x14ac:dyDescent="0.25">
      <c r="A8" s="11" t="s">
        <v>61</v>
      </c>
      <c r="B8" s="13" t="str">
        <f>'VALOR REPUESTOS'!$A$9</f>
        <v>AL3C1F</v>
      </c>
      <c r="C8" s="27">
        <f>'VALOR REPUESTOS'!$C$9</f>
        <v>6800</v>
      </c>
      <c r="D8" s="28">
        <v>1</v>
      </c>
      <c r="E8" s="235">
        <f t="shared" si="1"/>
        <v>6800</v>
      </c>
      <c r="F8" s="10"/>
      <c r="G8" s="10"/>
      <c r="H8" s="10"/>
      <c r="I8" s="10">
        <f>E8</f>
        <v>6800</v>
      </c>
      <c r="J8" s="10"/>
    </row>
    <row r="9" spans="1:10" ht="15.75" x14ac:dyDescent="0.25">
      <c r="A9" s="39" t="s">
        <v>208</v>
      </c>
      <c r="B9" s="13" t="str">
        <f>'VALOR REPUESTOS'!$A$16</f>
        <v>LLP</v>
      </c>
      <c r="C9" s="27">
        <f>'VALOR REPUESTOS'!$C$16</f>
        <v>3500</v>
      </c>
      <c r="D9" s="28">
        <v>1</v>
      </c>
      <c r="E9" s="235">
        <f t="shared" si="1"/>
        <v>3500</v>
      </c>
      <c r="F9" s="10">
        <f>E9</f>
        <v>3500</v>
      </c>
      <c r="G9" s="10">
        <f>F9</f>
        <v>3500</v>
      </c>
      <c r="H9" s="10">
        <f>G9</f>
        <v>3500</v>
      </c>
      <c r="I9" s="10">
        <f>H9</f>
        <v>3500</v>
      </c>
      <c r="J9" s="10">
        <f>I9</f>
        <v>3500</v>
      </c>
    </row>
    <row r="10" spans="1:10" s="34" customFormat="1" ht="15.75" x14ac:dyDescent="0.25">
      <c r="A10" s="65" t="s">
        <v>106</v>
      </c>
      <c r="B10" s="66" t="str">
        <f>'VALOR REPUESTOS'!$A$82</f>
        <v>CA</v>
      </c>
      <c r="C10" s="29">
        <f>'VALOR REPUESTOS'!$C$82</f>
        <v>25000</v>
      </c>
      <c r="D10" s="69">
        <v>2</v>
      </c>
      <c r="E10" s="235">
        <f>C10*D10</f>
        <v>50000</v>
      </c>
      <c r="F10" s="10"/>
      <c r="G10" s="10"/>
      <c r="H10" s="10"/>
      <c r="I10" s="10"/>
      <c r="J10" s="10">
        <f>E10</f>
        <v>50000</v>
      </c>
    </row>
    <row r="11" spans="1:10" s="34" customFormat="1" ht="15.75" x14ac:dyDescent="0.25">
      <c r="A11" s="65" t="s">
        <v>117</v>
      </c>
      <c r="B11" s="66" t="str">
        <f>'VALOR REPUESTOS'!$A$83</f>
        <v>KDIST</v>
      </c>
      <c r="C11" s="29">
        <f>'VALOR REPUESTOS'!$C$83</f>
        <v>145000</v>
      </c>
      <c r="D11" s="69">
        <v>1</v>
      </c>
      <c r="E11" s="235">
        <f t="shared" si="1"/>
        <v>145000</v>
      </c>
      <c r="F11" s="10"/>
      <c r="G11" s="10"/>
      <c r="H11" s="10"/>
      <c r="I11" s="10"/>
      <c r="J11" s="10">
        <f>E11</f>
        <v>145000</v>
      </c>
    </row>
    <row r="12" spans="1:10" s="34" customFormat="1" ht="15.75" x14ac:dyDescent="0.25">
      <c r="A12" s="65" t="s">
        <v>49</v>
      </c>
      <c r="B12" s="66" t="str">
        <f>'VALOR REPUESTOS'!$A$3</f>
        <v>AL1C1</v>
      </c>
      <c r="C12" s="29">
        <f>'VALOR REPUESTOS'!$C$3</f>
        <v>6000</v>
      </c>
      <c r="D12" s="69">
        <v>7</v>
      </c>
      <c r="E12" s="235">
        <f t="shared" si="1"/>
        <v>42000</v>
      </c>
      <c r="F12" s="10"/>
      <c r="G12" s="10"/>
      <c r="H12" s="10"/>
      <c r="I12" s="10"/>
      <c r="J12" s="10">
        <f>E12</f>
        <v>42000</v>
      </c>
    </row>
    <row r="13" spans="1:10" ht="15.75" x14ac:dyDescent="0.25">
      <c r="A13" s="13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35">
        <f t="shared" si="1"/>
        <v>10000</v>
      </c>
      <c r="F13" s="10">
        <f>E13</f>
        <v>10000</v>
      </c>
      <c r="G13" s="10">
        <f>F13</f>
        <v>10000</v>
      </c>
      <c r="H13" s="10">
        <f>G13</f>
        <v>10000</v>
      </c>
      <c r="I13" s="10">
        <f>H13</f>
        <v>10000</v>
      </c>
      <c r="J13" s="10">
        <f>I13</f>
        <v>10000</v>
      </c>
    </row>
    <row r="14" spans="1:10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35"/>
      <c r="F14" s="17">
        <f>C14*F17</f>
        <v>57000</v>
      </c>
      <c r="G14" s="17">
        <f>C14*G17</f>
        <v>95000</v>
      </c>
      <c r="H14" s="17">
        <f>C14*H17</f>
        <v>76000</v>
      </c>
      <c r="I14" s="17">
        <f>C14*I17</f>
        <v>95000</v>
      </c>
      <c r="J14" s="17">
        <f>C14*J17</f>
        <v>190000</v>
      </c>
    </row>
    <row r="15" spans="1:10" ht="15.75" x14ac:dyDescent="0.25">
      <c r="A15" s="2" t="s">
        <v>55</v>
      </c>
      <c r="B15" s="2"/>
      <c r="C15" s="5" t="s">
        <v>3</v>
      </c>
      <c r="D15" s="5"/>
      <c r="E15" s="131"/>
      <c r="F15" s="6">
        <f>SUM(F2:F14)</f>
        <v>119000</v>
      </c>
      <c r="G15" s="6">
        <f>SUM(G2:G14)</f>
        <v>211000</v>
      </c>
      <c r="H15" s="6">
        <f>SUM(H2:H14)</f>
        <v>138000</v>
      </c>
      <c r="I15" s="6">
        <f>SUM(I2:I14)</f>
        <v>217800</v>
      </c>
      <c r="J15" s="6">
        <f>SUM(J2:J14)</f>
        <v>543000</v>
      </c>
    </row>
    <row r="16" spans="1:10" ht="15.75" x14ac:dyDescent="0.25">
      <c r="A16" s="14" t="s">
        <v>63</v>
      </c>
      <c r="C16" s="23"/>
      <c r="F16" s="152">
        <f>F15*1.19</f>
        <v>141610</v>
      </c>
      <c r="G16" s="152">
        <f>G15*1.19</f>
        <v>251090</v>
      </c>
      <c r="H16" s="152">
        <f>H15*1.19</f>
        <v>164220</v>
      </c>
      <c r="I16" s="152">
        <f>I15*1.19</f>
        <v>259182</v>
      </c>
      <c r="J16" s="152">
        <f>J15*1.19</f>
        <v>646170</v>
      </c>
    </row>
    <row r="17" spans="1:10" x14ac:dyDescent="0.25">
      <c r="A17" s="14" t="s">
        <v>64</v>
      </c>
      <c r="C17" s="23"/>
      <c r="F17" s="236">
        <v>1.5</v>
      </c>
      <c r="G17" s="236">
        <v>2.5</v>
      </c>
      <c r="H17" s="236">
        <v>2</v>
      </c>
      <c r="I17" s="236">
        <v>2.5</v>
      </c>
      <c r="J17" s="236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A06E0-F0F3-41AA-8457-729BCC36F392}">
  <sheetPr>
    <tabColor rgb="FFFFFF00"/>
  </sheetPr>
  <dimension ref="A1:O20"/>
  <sheetViews>
    <sheetView zoomScale="115" zoomScaleNormal="90" workbookViewId="0">
      <selection activeCell="M2" sqref="M2:M16"/>
    </sheetView>
  </sheetViews>
  <sheetFormatPr baseColWidth="10" defaultRowHeight="15" x14ac:dyDescent="0.25"/>
  <cols>
    <col min="1" max="1" width="33.5703125" bestFit="1" customWidth="1"/>
    <col min="2" max="2" width="10" customWidth="1"/>
    <col min="3" max="3" width="13.5703125" bestFit="1" customWidth="1"/>
    <col min="4" max="4" width="10.28515625" bestFit="1" customWidth="1"/>
    <col min="5" max="5" width="13.140625" bestFit="1" customWidth="1"/>
    <col min="6" max="14" width="10.5703125" bestFit="1" customWidth="1"/>
  </cols>
  <sheetData>
    <row r="1" spans="1:15" ht="15.75" x14ac:dyDescent="0.25">
      <c r="A1" s="35" t="s">
        <v>232</v>
      </c>
      <c r="B1" s="35" t="s">
        <v>50</v>
      </c>
      <c r="C1" s="36" t="s">
        <v>2</v>
      </c>
      <c r="D1" s="37" t="s">
        <v>51</v>
      </c>
      <c r="E1" s="239" t="s">
        <v>57</v>
      </c>
      <c r="F1" s="36" t="s">
        <v>107</v>
      </c>
      <c r="G1" s="50">
        <v>20</v>
      </c>
      <c r="H1" s="50">
        <v>30</v>
      </c>
      <c r="I1" s="38">
        <v>40</v>
      </c>
      <c r="J1" s="50">
        <v>60</v>
      </c>
      <c r="K1" s="38">
        <v>80</v>
      </c>
      <c r="L1" s="38">
        <v>90</v>
      </c>
      <c r="M1" s="38">
        <v>100</v>
      </c>
      <c r="N1" s="319">
        <v>120</v>
      </c>
    </row>
    <row r="2" spans="1:15" ht="15.75" x14ac:dyDescent="0.25">
      <c r="A2" s="39" t="s">
        <v>56</v>
      </c>
      <c r="B2" s="40" t="str">
        <f>'VALOR REPUESTOS'!$A$12</f>
        <v>A5W30</v>
      </c>
      <c r="C2" s="27">
        <f>'VALOR REPUESTOS'!$C$12</f>
        <v>8000</v>
      </c>
      <c r="D2" s="28">
        <v>6</v>
      </c>
      <c r="E2" s="235">
        <f>C2*D2</f>
        <v>48000</v>
      </c>
      <c r="F2" s="29">
        <f>$E$2</f>
        <v>48000</v>
      </c>
      <c r="G2" s="29">
        <f t="shared" ref="G2:N2" si="0">$E$2</f>
        <v>48000</v>
      </c>
      <c r="H2" s="29">
        <f t="shared" si="0"/>
        <v>48000</v>
      </c>
      <c r="I2" s="29">
        <f t="shared" si="0"/>
        <v>48000</v>
      </c>
      <c r="J2" s="29">
        <f t="shared" si="0"/>
        <v>48000</v>
      </c>
      <c r="K2" s="29">
        <f t="shared" si="0"/>
        <v>48000</v>
      </c>
      <c r="L2" s="29">
        <f t="shared" si="0"/>
        <v>48000</v>
      </c>
      <c r="M2" s="29">
        <f t="shared" si="0"/>
        <v>48000</v>
      </c>
      <c r="N2" s="294">
        <f t="shared" si="0"/>
        <v>48000</v>
      </c>
    </row>
    <row r="3" spans="1:15" ht="15.75" x14ac:dyDescent="0.25">
      <c r="A3" s="39" t="s">
        <v>52</v>
      </c>
      <c r="B3" s="40" t="str">
        <f>'VALOR REPUESTOS'!$A$88</f>
        <v>FM</v>
      </c>
      <c r="C3" s="27">
        <f>'VALOR REPUESTOS'!$C$88</f>
        <v>18000</v>
      </c>
      <c r="D3" s="28">
        <v>1</v>
      </c>
      <c r="E3" s="235">
        <f t="shared" ref="E3:E15" si="1">C3*D3</f>
        <v>18000</v>
      </c>
      <c r="F3" s="29">
        <f>$E$3</f>
        <v>18000</v>
      </c>
      <c r="G3" s="29">
        <f t="shared" ref="G3:N3" si="2">$E$3</f>
        <v>18000</v>
      </c>
      <c r="H3" s="29">
        <f t="shared" si="2"/>
        <v>18000</v>
      </c>
      <c r="I3" s="29">
        <f t="shared" si="2"/>
        <v>18000</v>
      </c>
      <c r="J3" s="29">
        <f t="shared" si="2"/>
        <v>18000</v>
      </c>
      <c r="K3" s="29">
        <f t="shared" si="2"/>
        <v>18000</v>
      </c>
      <c r="L3" s="29">
        <f t="shared" si="2"/>
        <v>18000</v>
      </c>
      <c r="M3" s="29">
        <f t="shared" si="2"/>
        <v>18000</v>
      </c>
      <c r="N3" s="294">
        <f t="shared" si="2"/>
        <v>18000</v>
      </c>
    </row>
    <row r="4" spans="1:15" ht="15.75" x14ac:dyDescent="0.25">
      <c r="A4" s="39" t="s">
        <v>223</v>
      </c>
      <c r="B4" s="40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29">
        <f>$E$4</f>
        <v>3500</v>
      </c>
      <c r="G4" s="29">
        <f t="shared" ref="G4:N4" si="3">$E$4</f>
        <v>3500</v>
      </c>
      <c r="H4" s="29">
        <f t="shared" si="3"/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  <c r="L4" s="29">
        <f t="shared" si="3"/>
        <v>3500</v>
      </c>
      <c r="M4" s="29">
        <f t="shared" si="3"/>
        <v>3500</v>
      </c>
      <c r="N4" s="294">
        <f t="shared" si="3"/>
        <v>3500</v>
      </c>
    </row>
    <row r="5" spans="1:15" ht="15.75" x14ac:dyDescent="0.25">
      <c r="A5" s="39" t="s">
        <v>60</v>
      </c>
      <c r="B5" s="40" t="str">
        <f>'VALOR REPUESTOS'!$A$90</f>
        <v>FA</v>
      </c>
      <c r="C5" s="27">
        <f>'VALOR REPUESTOS'!$C$90</f>
        <v>25000</v>
      </c>
      <c r="D5" s="28">
        <v>1</v>
      </c>
      <c r="E5" s="235">
        <f t="shared" si="1"/>
        <v>25000</v>
      </c>
      <c r="F5" s="29"/>
      <c r="G5" s="29">
        <f>$E$5</f>
        <v>25000</v>
      </c>
      <c r="H5" s="29"/>
      <c r="I5" s="29">
        <f>$E$5</f>
        <v>25000</v>
      </c>
      <c r="J5" s="29">
        <f t="shared" ref="J5:N5" si="4">$E$5</f>
        <v>25000</v>
      </c>
      <c r="K5" s="29">
        <f t="shared" si="4"/>
        <v>25000</v>
      </c>
      <c r="L5" s="29"/>
      <c r="M5" s="29">
        <f t="shared" si="4"/>
        <v>25000</v>
      </c>
      <c r="N5" s="294">
        <f t="shared" si="4"/>
        <v>25000</v>
      </c>
    </row>
    <row r="6" spans="1:15" ht="15.75" x14ac:dyDescent="0.25">
      <c r="A6" s="39" t="s">
        <v>102</v>
      </c>
      <c r="B6" s="40" t="str">
        <f>'VALOR REPUESTOS'!$A$89</f>
        <v>FP</v>
      </c>
      <c r="C6" s="27">
        <f>'VALOR REPUESTOS'!$C$89</f>
        <v>23000</v>
      </c>
      <c r="D6" s="28">
        <v>1</v>
      </c>
      <c r="E6" s="235">
        <f t="shared" si="1"/>
        <v>23000</v>
      </c>
      <c r="F6" s="29">
        <f>$E$6</f>
        <v>23000</v>
      </c>
      <c r="G6" s="29"/>
      <c r="H6" s="29">
        <f>$F$6</f>
        <v>23000</v>
      </c>
      <c r="I6" s="29"/>
      <c r="J6" s="29"/>
      <c r="K6" s="29"/>
      <c r="L6" s="29">
        <f>$E$6</f>
        <v>23000</v>
      </c>
      <c r="M6" s="29"/>
      <c r="N6" s="294"/>
    </row>
    <row r="7" spans="1:15" ht="15.75" x14ac:dyDescent="0.25">
      <c r="A7" s="39" t="s">
        <v>119</v>
      </c>
      <c r="B7" s="40" t="str">
        <f>'VALOR REPUESTOS'!$A$91</f>
        <v>FC</v>
      </c>
      <c r="C7" s="27">
        <f>'VALOR REPUESTOS'!$C$91</f>
        <v>31000</v>
      </c>
      <c r="D7" s="28">
        <v>1</v>
      </c>
      <c r="E7" s="235">
        <f>C7*D7</f>
        <v>31000</v>
      </c>
      <c r="F7" s="29"/>
      <c r="G7" s="29"/>
      <c r="H7" s="29">
        <f>$E$7</f>
        <v>31000</v>
      </c>
      <c r="I7" s="219"/>
      <c r="J7" s="29">
        <f>$E$7</f>
        <v>31000</v>
      </c>
      <c r="K7" s="219"/>
      <c r="L7" s="29">
        <f>$E$7</f>
        <v>31000</v>
      </c>
      <c r="M7" s="29"/>
      <c r="N7" s="294">
        <f>$E$7</f>
        <v>31000</v>
      </c>
    </row>
    <row r="8" spans="1:15" ht="15.75" x14ac:dyDescent="0.25">
      <c r="A8" s="39" t="s">
        <v>65</v>
      </c>
      <c r="B8" s="40" t="str">
        <f>'VALOR REPUESTOS'!$A$6</f>
        <v>80W90</v>
      </c>
      <c r="C8" s="27">
        <f>'VALOR REPUESTOS'!$C$6</f>
        <v>10500</v>
      </c>
      <c r="D8" s="28">
        <v>2</v>
      </c>
      <c r="E8" s="235">
        <f t="shared" si="1"/>
        <v>21000</v>
      </c>
      <c r="F8" s="29"/>
      <c r="G8" s="29"/>
      <c r="H8" s="29"/>
      <c r="I8" s="29"/>
      <c r="J8" s="29"/>
      <c r="K8" s="29"/>
      <c r="L8" s="29"/>
      <c r="M8" s="29"/>
      <c r="N8" s="294">
        <f>$E$8</f>
        <v>21000</v>
      </c>
    </row>
    <row r="9" spans="1:15" ht="15.75" x14ac:dyDescent="0.25">
      <c r="A9" s="39" t="s">
        <v>66</v>
      </c>
      <c r="B9" s="40" t="str">
        <f>'VALOR REPUESTOS'!$A$5</f>
        <v>80W90LS</v>
      </c>
      <c r="C9" s="27">
        <f>'VALOR REPUESTOS'!$C$5</f>
        <v>10500</v>
      </c>
      <c r="D9" s="28">
        <v>2.5</v>
      </c>
      <c r="E9" s="235">
        <f t="shared" si="1"/>
        <v>26250</v>
      </c>
      <c r="F9" s="29"/>
      <c r="G9" s="29"/>
      <c r="H9" s="29"/>
      <c r="I9" s="29"/>
      <c r="J9" s="29"/>
      <c r="K9" s="29"/>
      <c r="L9" s="29"/>
      <c r="M9" s="29"/>
      <c r="N9" s="294">
        <f>$E$9</f>
        <v>26250</v>
      </c>
    </row>
    <row r="10" spans="1:15" ht="15.75" x14ac:dyDescent="0.25">
      <c r="A10" s="39" t="s">
        <v>208</v>
      </c>
      <c r="B10" s="40" t="str">
        <f>'VALOR REPUESTOS'!$A$16</f>
        <v>LLP</v>
      </c>
      <c r="C10" s="27">
        <f>'VALOR REPUESTOS'!$C$16</f>
        <v>3500</v>
      </c>
      <c r="D10" s="28">
        <v>1</v>
      </c>
      <c r="E10" s="235">
        <f t="shared" si="1"/>
        <v>3500</v>
      </c>
      <c r="F10" s="29">
        <f>$E$10</f>
        <v>3500</v>
      </c>
      <c r="G10" s="29">
        <f t="shared" ref="G10:N10" si="5">$E$10</f>
        <v>3500</v>
      </c>
      <c r="H10" s="29">
        <f t="shared" si="5"/>
        <v>3500</v>
      </c>
      <c r="I10" s="29">
        <f t="shared" si="5"/>
        <v>3500</v>
      </c>
      <c r="J10" s="29">
        <f t="shared" si="5"/>
        <v>3500</v>
      </c>
      <c r="K10" s="29">
        <f t="shared" si="5"/>
        <v>3500</v>
      </c>
      <c r="L10" s="29">
        <f t="shared" si="5"/>
        <v>3500</v>
      </c>
      <c r="M10" s="29">
        <f t="shared" si="5"/>
        <v>3500</v>
      </c>
      <c r="N10" s="294">
        <f t="shared" si="5"/>
        <v>3500</v>
      </c>
    </row>
    <row r="11" spans="1:15" ht="15.75" x14ac:dyDescent="0.25">
      <c r="A11" s="39" t="s">
        <v>68</v>
      </c>
      <c r="B11" s="40" t="str">
        <f>'VALOR REPUESTOS'!$A$7</f>
        <v>A75W90</v>
      </c>
      <c r="C11" s="27">
        <f>'VALOR REPUESTOS'!$C$7</f>
        <v>12000</v>
      </c>
      <c r="D11" s="28">
        <v>2.5</v>
      </c>
      <c r="E11" s="235">
        <f t="shared" si="1"/>
        <v>30000</v>
      </c>
      <c r="F11" s="29"/>
      <c r="G11" s="29"/>
      <c r="H11" s="29"/>
      <c r="I11" s="29"/>
      <c r="J11" s="29"/>
      <c r="K11" s="29">
        <f>$E$11</f>
        <v>30000</v>
      </c>
      <c r="L11" s="29"/>
      <c r="M11" s="29"/>
      <c r="N11" s="294"/>
    </row>
    <row r="12" spans="1:15" s="34" customFormat="1" ht="15.75" x14ac:dyDescent="0.25">
      <c r="A12" s="143" t="s">
        <v>53</v>
      </c>
      <c r="B12" s="68" t="str">
        <f>'VALOR REPUESTOS'!$A$111</f>
        <v>CACC</v>
      </c>
      <c r="C12" s="29">
        <f>'VALOR REPUESTOS'!$C$111</f>
        <v>30000</v>
      </c>
      <c r="D12" s="69">
        <v>1</v>
      </c>
      <c r="E12" s="235">
        <f t="shared" si="1"/>
        <v>30000</v>
      </c>
      <c r="F12" s="29"/>
      <c r="G12" s="29"/>
      <c r="H12" s="29"/>
      <c r="I12" s="29"/>
      <c r="J12" s="29"/>
      <c r="K12" s="29"/>
      <c r="L12" s="29"/>
      <c r="M12" s="29">
        <f>$E$12</f>
        <v>30000</v>
      </c>
      <c r="N12" s="294"/>
    </row>
    <row r="13" spans="1:15" s="34" customFormat="1" ht="15.75" x14ac:dyDescent="0.25">
      <c r="A13" s="143" t="s">
        <v>61</v>
      </c>
      <c r="B13" s="68" t="str">
        <f>'VALOR REPUESTOS'!$A$9</f>
        <v>AL3C1F</v>
      </c>
      <c r="C13" s="29">
        <f>'VALOR REPUESTOS'!$C$9</f>
        <v>6800</v>
      </c>
      <c r="D13" s="69">
        <v>2</v>
      </c>
      <c r="E13" s="235">
        <f t="shared" si="1"/>
        <v>13600</v>
      </c>
      <c r="F13" s="29"/>
      <c r="G13" s="29"/>
      <c r="H13" s="29"/>
      <c r="I13" s="29">
        <f>$E$13</f>
        <v>13600</v>
      </c>
      <c r="J13" s="29"/>
      <c r="K13" s="29">
        <f>$E$13</f>
        <v>13600</v>
      </c>
      <c r="L13" s="29"/>
      <c r="M13" s="29"/>
      <c r="N13" s="294">
        <f>$E$13</f>
        <v>13600</v>
      </c>
    </row>
    <row r="14" spans="1:15" s="34" customFormat="1" ht="15.75" x14ac:dyDescent="0.25">
      <c r="A14" s="143" t="s">
        <v>85</v>
      </c>
      <c r="B14" s="68" t="str">
        <f>'VALOR REPUESTOS'!$A$9</f>
        <v>AL3C1F</v>
      </c>
      <c r="C14" s="29">
        <f>'VALOR REPUESTOS'!$C$9</f>
        <v>6800</v>
      </c>
      <c r="D14" s="69">
        <v>2</v>
      </c>
      <c r="E14" s="235">
        <f t="shared" si="1"/>
        <v>13600</v>
      </c>
      <c r="F14" s="29"/>
      <c r="G14" s="29"/>
      <c r="H14" s="29"/>
      <c r="I14" s="29">
        <f>$E$14</f>
        <v>13600</v>
      </c>
      <c r="J14" s="29"/>
      <c r="K14" s="29">
        <f>$E$14</f>
        <v>13600</v>
      </c>
      <c r="L14" s="29"/>
      <c r="M14" s="29"/>
      <c r="N14" s="294">
        <f>$E$14</f>
        <v>13600</v>
      </c>
      <c r="O14" s="241"/>
    </row>
    <row r="15" spans="1:15" ht="15.75" x14ac:dyDescent="0.25">
      <c r="A15" s="40" t="s">
        <v>48</v>
      </c>
      <c r="B15" s="40" t="str">
        <f>'VALOR REPUESTOS'!$A$11</f>
        <v>MATEI</v>
      </c>
      <c r="C15" s="27">
        <f>'VALOR REPUESTOS'!$C$11</f>
        <v>10000</v>
      </c>
      <c r="D15" s="28">
        <v>1</v>
      </c>
      <c r="E15" s="235">
        <f t="shared" si="1"/>
        <v>10000</v>
      </c>
      <c r="F15" s="29">
        <f>$E$15</f>
        <v>10000</v>
      </c>
      <c r="G15" s="29">
        <f t="shared" ref="G15:N15" si="6">$E$15</f>
        <v>10000</v>
      </c>
      <c r="H15" s="29">
        <f t="shared" si="6"/>
        <v>10000</v>
      </c>
      <c r="I15" s="29">
        <f t="shared" si="6"/>
        <v>10000</v>
      </c>
      <c r="J15" s="29">
        <f t="shared" si="6"/>
        <v>10000</v>
      </c>
      <c r="K15" s="29">
        <f t="shared" si="6"/>
        <v>10000</v>
      </c>
      <c r="L15" s="29">
        <f t="shared" si="6"/>
        <v>10000</v>
      </c>
      <c r="M15" s="29">
        <f t="shared" si="6"/>
        <v>10000</v>
      </c>
      <c r="N15" s="294">
        <f t="shared" si="6"/>
        <v>10000</v>
      </c>
    </row>
    <row r="16" spans="1:15" ht="15.75" x14ac:dyDescent="0.25">
      <c r="A16" s="41" t="s">
        <v>1</v>
      </c>
      <c r="B16" s="40" t="str">
        <f>'VALOR REPUESTOS'!$A$10</f>
        <v>MO</v>
      </c>
      <c r="C16" s="27">
        <f>'VALOR REPUESTOS'!$C$10</f>
        <v>38000</v>
      </c>
      <c r="D16" s="28"/>
      <c r="E16" s="235"/>
      <c r="F16" s="42">
        <f>C16*F19</f>
        <v>76000</v>
      </c>
      <c r="G16" s="42">
        <f>C16*G19</f>
        <v>76000</v>
      </c>
      <c r="H16" s="42">
        <f>C16*H19</f>
        <v>95000</v>
      </c>
      <c r="I16" s="42">
        <f>C16*I19</f>
        <v>95000</v>
      </c>
      <c r="J16" s="42">
        <f>C16*J19</f>
        <v>95000</v>
      </c>
      <c r="K16" s="42">
        <f>C16*K19</f>
        <v>114000</v>
      </c>
      <c r="L16" s="42">
        <f>C16*L19</f>
        <v>95000</v>
      </c>
      <c r="M16" s="42">
        <f>C16*M19</f>
        <v>95000</v>
      </c>
      <c r="N16" s="294">
        <f>C16*N19</f>
        <v>114000</v>
      </c>
    </row>
    <row r="17" spans="1:14" ht="15.75" x14ac:dyDescent="0.25">
      <c r="A17" s="43" t="s">
        <v>55</v>
      </c>
      <c r="B17" s="43"/>
      <c r="C17" s="44" t="s">
        <v>3</v>
      </c>
      <c r="D17" s="44"/>
      <c r="E17" s="240"/>
      <c r="F17" s="45">
        <f t="shared" ref="F17:N17" si="7">SUM(F2:F16)</f>
        <v>182000</v>
      </c>
      <c r="G17" s="45">
        <f t="shared" si="7"/>
        <v>184000</v>
      </c>
      <c r="H17" s="45">
        <f t="shared" si="7"/>
        <v>232000</v>
      </c>
      <c r="I17" s="45">
        <f t="shared" si="7"/>
        <v>230200</v>
      </c>
      <c r="J17" s="45">
        <f t="shared" si="7"/>
        <v>234000</v>
      </c>
      <c r="K17" s="45">
        <f t="shared" si="7"/>
        <v>279200</v>
      </c>
      <c r="L17" s="45">
        <f t="shared" si="7"/>
        <v>232000</v>
      </c>
      <c r="M17" s="45">
        <f t="shared" si="7"/>
        <v>233000</v>
      </c>
      <c r="N17" s="297">
        <f t="shared" si="7"/>
        <v>327450</v>
      </c>
    </row>
    <row r="18" spans="1:14" ht="15.75" x14ac:dyDescent="0.25">
      <c r="A18" s="39" t="s">
        <v>63</v>
      </c>
      <c r="B18" s="18"/>
      <c r="C18" s="47"/>
      <c r="D18" s="18"/>
      <c r="E18" s="18"/>
      <c r="F18" s="151">
        <f t="shared" ref="F18:N18" si="8">F17*1.19</f>
        <v>216580</v>
      </c>
      <c r="G18" s="151">
        <f t="shared" si="8"/>
        <v>218960</v>
      </c>
      <c r="H18" s="151">
        <f t="shared" si="8"/>
        <v>276080</v>
      </c>
      <c r="I18" s="151">
        <f t="shared" si="8"/>
        <v>273938</v>
      </c>
      <c r="J18" s="151">
        <f t="shared" si="8"/>
        <v>278460</v>
      </c>
      <c r="K18" s="151">
        <f t="shared" si="8"/>
        <v>332248</v>
      </c>
      <c r="L18" s="151">
        <f t="shared" si="8"/>
        <v>276080</v>
      </c>
      <c r="M18" s="151">
        <f t="shared" si="8"/>
        <v>277270</v>
      </c>
      <c r="N18" s="297">
        <f t="shared" si="8"/>
        <v>389665.5</v>
      </c>
    </row>
    <row r="19" spans="1:14" x14ac:dyDescent="0.25">
      <c r="A19" s="39" t="s">
        <v>64</v>
      </c>
      <c r="B19" s="18"/>
      <c r="C19" s="47"/>
      <c r="D19" s="18"/>
      <c r="E19" s="18"/>
      <c r="F19" s="242">
        <v>2</v>
      </c>
      <c r="G19" s="242">
        <v>2</v>
      </c>
      <c r="H19" s="242">
        <v>2.5</v>
      </c>
      <c r="I19" s="242">
        <v>2.5</v>
      </c>
      <c r="J19" s="242">
        <v>2.5</v>
      </c>
      <c r="K19" s="242">
        <v>3</v>
      </c>
      <c r="L19" s="242">
        <v>2.5</v>
      </c>
      <c r="M19" s="242">
        <v>2.5</v>
      </c>
      <c r="N19" s="320">
        <v>3</v>
      </c>
    </row>
    <row r="20" spans="1:14" x14ac:dyDescent="0.25">
      <c r="N20" s="132" t="s">
        <v>485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661E-B196-417F-92F1-4199A441B592}">
  <sheetPr>
    <tabColor rgb="FFFFFF00"/>
  </sheetPr>
  <dimension ref="A1:L34"/>
  <sheetViews>
    <sheetView zoomScale="96" zoomScaleNormal="90" workbookViewId="0">
      <selection activeCell="P19" sqref="P19"/>
    </sheetView>
  </sheetViews>
  <sheetFormatPr baseColWidth="10" defaultRowHeight="15" x14ac:dyDescent="0.25"/>
  <cols>
    <col min="1" max="1" width="46.85546875" bestFit="1" customWidth="1"/>
    <col min="2" max="2" width="9.5703125" customWidth="1"/>
    <col min="3" max="3" width="14.140625" bestFit="1" customWidth="1"/>
    <col min="5" max="5" width="13.5703125" bestFit="1" customWidth="1"/>
    <col min="6" max="6" width="14.7109375" bestFit="1" customWidth="1"/>
    <col min="7" max="7" width="10.7109375" bestFit="1" customWidth="1"/>
    <col min="8" max="9" width="11.28515625" bestFit="1" customWidth="1"/>
    <col min="10" max="12" width="10.7109375" bestFit="1" customWidth="1"/>
  </cols>
  <sheetData>
    <row r="1" spans="1:12" ht="15.75" x14ac:dyDescent="0.25">
      <c r="A1" s="51" t="s">
        <v>192</v>
      </c>
      <c r="B1" s="7" t="s">
        <v>50</v>
      </c>
      <c r="C1" s="24" t="s">
        <v>2</v>
      </c>
      <c r="D1" s="21" t="s">
        <v>51</v>
      </c>
      <c r="E1" s="21" t="s">
        <v>57</v>
      </c>
      <c r="F1" s="55" t="s">
        <v>103</v>
      </c>
      <c r="G1" s="49">
        <v>20</v>
      </c>
      <c r="H1" s="25" t="s">
        <v>96</v>
      </c>
      <c r="I1" s="25" t="s">
        <v>97</v>
      </c>
      <c r="J1" s="25" t="s">
        <v>98</v>
      </c>
      <c r="K1" s="25" t="s">
        <v>99</v>
      </c>
      <c r="L1" s="30">
        <v>100</v>
      </c>
    </row>
    <row r="2" spans="1:12" ht="15.75" x14ac:dyDescent="0.25">
      <c r="A2" s="136" t="s">
        <v>56</v>
      </c>
      <c r="B2" s="137" t="str">
        <f>'VALOR REPUESTOS'!$A$12</f>
        <v>A5W30</v>
      </c>
      <c r="C2" s="138">
        <f>'VALOR REPUESTOS'!$C$12</f>
        <v>8000</v>
      </c>
      <c r="D2" s="139">
        <v>7.3</v>
      </c>
      <c r="E2" s="138">
        <f>C2*D2</f>
        <v>58400</v>
      </c>
      <c r="F2" s="10">
        <f>$E$2</f>
        <v>58400</v>
      </c>
      <c r="G2" s="10">
        <f t="shared" ref="G2:L2" si="0">$E$2</f>
        <v>58400</v>
      </c>
      <c r="H2" s="10">
        <f t="shared" si="0"/>
        <v>58400</v>
      </c>
      <c r="I2" s="10">
        <f t="shared" si="0"/>
        <v>58400</v>
      </c>
      <c r="J2" s="10">
        <f t="shared" si="0"/>
        <v>58400</v>
      </c>
      <c r="K2" s="10">
        <f t="shared" si="0"/>
        <v>58400</v>
      </c>
      <c r="L2" s="10">
        <f t="shared" si="0"/>
        <v>58400</v>
      </c>
    </row>
    <row r="3" spans="1:12" ht="15.75" x14ac:dyDescent="0.25">
      <c r="A3" s="136" t="s">
        <v>52</v>
      </c>
      <c r="B3" s="137" t="str">
        <f>'VALOR REPUESTOS'!$A$97</f>
        <v>FM</v>
      </c>
      <c r="C3" s="138">
        <f>'VALOR REPUESTOS'!$C$97</f>
        <v>11000</v>
      </c>
      <c r="D3" s="139">
        <v>1</v>
      </c>
      <c r="E3" s="138">
        <f t="shared" ref="E3:E15" si="1">C3*D3</f>
        <v>11000</v>
      </c>
      <c r="F3" s="10">
        <f>$E$3</f>
        <v>11000</v>
      </c>
      <c r="G3" s="10">
        <f t="shared" ref="G3:L3" si="2">$E$3</f>
        <v>11000</v>
      </c>
      <c r="H3" s="10">
        <f t="shared" si="2"/>
        <v>11000</v>
      </c>
      <c r="I3" s="10">
        <f t="shared" si="2"/>
        <v>11000</v>
      </c>
      <c r="J3" s="10">
        <f t="shared" si="2"/>
        <v>11000</v>
      </c>
      <c r="K3" s="10">
        <f t="shared" si="2"/>
        <v>11000</v>
      </c>
      <c r="L3" s="10">
        <f t="shared" si="2"/>
        <v>11000</v>
      </c>
    </row>
    <row r="4" spans="1:12" ht="15.75" x14ac:dyDescent="0.25">
      <c r="A4" s="141" t="s">
        <v>223</v>
      </c>
      <c r="B4" s="137" t="str">
        <f>'VALOR REPUESTOS'!$A$17</f>
        <v>GTC</v>
      </c>
      <c r="C4" s="138">
        <f>'VALOR REPUESTOS'!$C$17</f>
        <v>3500</v>
      </c>
      <c r="D4" s="139">
        <v>1</v>
      </c>
      <c r="E4" s="138">
        <f t="shared" si="1"/>
        <v>3500</v>
      </c>
      <c r="F4" s="10">
        <f>$E$4</f>
        <v>3500</v>
      </c>
      <c r="G4" s="10">
        <f t="shared" ref="G4:L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  <c r="L4" s="10">
        <f t="shared" si="3"/>
        <v>3500</v>
      </c>
    </row>
    <row r="5" spans="1:12" ht="15.75" x14ac:dyDescent="0.25">
      <c r="A5" s="136" t="s">
        <v>60</v>
      </c>
      <c r="B5" s="137" t="str">
        <f>'VALOR REPUESTOS'!$A$99</f>
        <v>FA</v>
      </c>
      <c r="C5" s="138">
        <f>'VALOR REPUESTOS'!$C$99</f>
        <v>20000</v>
      </c>
      <c r="D5" s="139">
        <v>1</v>
      </c>
      <c r="E5" s="138">
        <f t="shared" si="1"/>
        <v>20000</v>
      </c>
      <c r="F5" s="10"/>
      <c r="G5" s="10">
        <f>$E$5</f>
        <v>20000</v>
      </c>
      <c r="H5" s="10">
        <f t="shared" ref="H5:L5" si="4">$E$5</f>
        <v>20000</v>
      </c>
      <c r="I5" s="10">
        <f t="shared" si="4"/>
        <v>20000</v>
      </c>
      <c r="J5" s="10">
        <f t="shared" si="4"/>
        <v>20000</v>
      </c>
      <c r="K5" s="10">
        <f t="shared" si="4"/>
        <v>20000</v>
      </c>
      <c r="L5" s="10">
        <f t="shared" si="4"/>
        <v>20000</v>
      </c>
    </row>
    <row r="6" spans="1:12" ht="15.75" x14ac:dyDescent="0.25">
      <c r="A6" s="136" t="s">
        <v>59</v>
      </c>
      <c r="B6" s="137" t="str">
        <f>'VALOR REPUESTOS'!$A$100</f>
        <v>FC</v>
      </c>
      <c r="C6" s="138">
        <f>'VALOR REPUESTOS'!$C$100</f>
        <v>28000</v>
      </c>
      <c r="D6" s="139">
        <v>1</v>
      </c>
      <c r="E6" s="138">
        <f t="shared" si="1"/>
        <v>28000</v>
      </c>
      <c r="F6" s="10"/>
      <c r="G6" s="10">
        <f>$E$6</f>
        <v>28000</v>
      </c>
      <c r="H6" s="10">
        <f t="shared" ref="H6:L6" si="5">$E$6</f>
        <v>28000</v>
      </c>
      <c r="I6" s="10">
        <f t="shared" si="5"/>
        <v>28000</v>
      </c>
      <c r="J6" s="10">
        <f t="shared" si="5"/>
        <v>28000</v>
      </c>
      <c r="K6" s="10">
        <f t="shared" si="5"/>
        <v>28000</v>
      </c>
      <c r="L6" s="10">
        <f t="shared" si="5"/>
        <v>28000</v>
      </c>
    </row>
    <row r="7" spans="1:12" ht="15.75" x14ac:dyDescent="0.25">
      <c r="A7" s="136" t="s">
        <v>100</v>
      </c>
      <c r="B7" s="137" t="str">
        <f>'VALOR REPUESTOS'!$A$98</f>
        <v>FP</v>
      </c>
      <c r="C7" s="138">
        <f>'VALOR REPUESTOS'!$C$98</f>
        <v>18000</v>
      </c>
      <c r="D7" s="139">
        <v>1</v>
      </c>
      <c r="E7" s="138">
        <f>C7*D7</f>
        <v>18000</v>
      </c>
      <c r="F7" s="10"/>
      <c r="G7" s="10">
        <f>$E$7</f>
        <v>18000</v>
      </c>
      <c r="H7" s="10">
        <f t="shared" ref="H7:L7" si="6">$E$7</f>
        <v>18000</v>
      </c>
      <c r="I7" s="10">
        <f t="shared" si="6"/>
        <v>18000</v>
      </c>
      <c r="J7" s="10">
        <f t="shared" si="6"/>
        <v>18000</v>
      </c>
      <c r="K7" s="10">
        <f t="shared" si="6"/>
        <v>18000</v>
      </c>
      <c r="L7" s="10">
        <f t="shared" si="6"/>
        <v>18000</v>
      </c>
    </row>
    <row r="8" spans="1:12" ht="15.75" x14ac:dyDescent="0.25">
      <c r="A8" s="136" t="s">
        <v>71</v>
      </c>
      <c r="B8" s="137" t="str">
        <f>'VALOR REPUESTOS'!$A$8</f>
        <v>75W90</v>
      </c>
      <c r="C8" s="227">
        <f>'VALOR REPUESTOS'!$C$8</f>
        <v>12000</v>
      </c>
      <c r="D8" s="139">
        <v>2.2000000000000002</v>
      </c>
      <c r="E8" s="138">
        <f t="shared" si="1"/>
        <v>26400.000000000004</v>
      </c>
      <c r="F8" s="10"/>
      <c r="G8" s="10"/>
      <c r="H8" s="10"/>
      <c r="I8" s="10"/>
      <c r="J8" s="10">
        <f>$E$8</f>
        <v>26400.000000000004</v>
      </c>
      <c r="K8" s="10">
        <f>$E$8</f>
        <v>26400.000000000004</v>
      </c>
      <c r="L8" s="10"/>
    </row>
    <row r="9" spans="1:12" ht="15.75" x14ac:dyDescent="0.25">
      <c r="A9" s="141" t="s">
        <v>208</v>
      </c>
      <c r="B9" s="137" t="str">
        <f>'VALOR REPUESTOS'!$A$16</f>
        <v>LLP</v>
      </c>
      <c r="C9" s="138">
        <f>'VALOR REPUESTOS'!$C$16</f>
        <v>3500</v>
      </c>
      <c r="D9" s="139">
        <v>1</v>
      </c>
      <c r="E9" s="138">
        <f t="shared" si="1"/>
        <v>3500</v>
      </c>
      <c r="F9" s="10">
        <f>$E$9</f>
        <v>3500</v>
      </c>
      <c r="G9" s="10">
        <f t="shared" ref="G9:L9" si="7">$E$9</f>
        <v>3500</v>
      </c>
      <c r="H9" s="10">
        <f t="shared" si="7"/>
        <v>3500</v>
      </c>
      <c r="I9" s="10">
        <f t="shared" si="7"/>
        <v>3500</v>
      </c>
      <c r="J9" s="10">
        <f t="shared" si="7"/>
        <v>3500</v>
      </c>
      <c r="K9" s="10">
        <f t="shared" si="7"/>
        <v>3500</v>
      </c>
      <c r="L9" s="10">
        <f t="shared" si="7"/>
        <v>3500</v>
      </c>
    </row>
    <row r="10" spans="1:12" ht="15.75" x14ac:dyDescent="0.25">
      <c r="A10" s="136" t="s">
        <v>65</v>
      </c>
      <c r="B10" s="137" t="str">
        <f>'VALOR REPUESTOS'!$A$6</f>
        <v>80W90</v>
      </c>
      <c r="C10" s="138">
        <f>'VALOR REPUESTOS'!$C$6</f>
        <v>10500</v>
      </c>
      <c r="D10" s="139">
        <v>1.2</v>
      </c>
      <c r="E10" s="138">
        <f t="shared" si="1"/>
        <v>12600</v>
      </c>
      <c r="F10" s="10"/>
      <c r="G10" s="10"/>
      <c r="H10" s="10"/>
      <c r="I10" s="10">
        <f>$E$10</f>
        <v>12600</v>
      </c>
      <c r="J10" s="10"/>
      <c r="K10" s="10"/>
      <c r="L10" s="10"/>
    </row>
    <row r="11" spans="1:12" ht="15.75" x14ac:dyDescent="0.25">
      <c r="A11" s="136" t="s">
        <v>66</v>
      </c>
      <c r="B11" s="137" t="str">
        <f>'VALOR REPUESTOS'!$A$5</f>
        <v>80W90LS</v>
      </c>
      <c r="C11" s="138">
        <f>'VALOR REPUESTOS'!$C$5</f>
        <v>10500</v>
      </c>
      <c r="D11" s="139">
        <v>2.4</v>
      </c>
      <c r="E11" s="138">
        <f t="shared" si="1"/>
        <v>25200</v>
      </c>
      <c r="F11" s="10"/>
      <c r="G11" s="10"/>
      <c r="H11" s="10">
        <f>$E$11</f>
        <v>25200</v>
      </c>
      <c r="I11" s="10">
        <f>$E$11</f>
        <v>25200</v>
      </c>
      <c r="J11" s="10"/>
      <c r="K11" s="10"/>
      <c r="L11" s="10"/>
    </row>
    <row r="12" spans="1:12" ht="15.75" x14ac:dyDescent="0.25">
      <c r="A12" s="136" t="s">
        <v>68</v>
      </c>
      <c r="B12" s="137" t="str">
        <f>'VALOR REPUESTOS'!$A$7</f>
        <v>A75W90</v>
      </c>
      <c r="C12" s="227">
        <f>'VALOR REPUESTOS'!$C$7</f>
        <v>12000</v>
      </c>
      <c r="D12" s="139">
        <v>1.2</v>
      </c>
      <c r="E12" s="138">
        <f t="shared" si="1"/>
        <v>14400</v>
      </c>
      <c r="F12" s="10"/>
      <c r="G12" s="10"/>
      <c r="H12" s="10"/>
      <c r="I12" s="10"/>
      <c r="J12" s="10"/>
      <c r="K12" s="10">
        <f>$E$12</f>
        <v>14400</v>
      </c>
      <c r="L12" s="10"/>
    </row>
    <row r="13" spans="1:12" ht="15.75" x14ac:dyDescent="0.25">
      <c r="A13" s="136" t="s">
        <v>61</v>
      </c>
      <c r="B13" s="137" t="str">
        <f>'VALOR REPUESTOS'!$A$9</f>
        <v>AL3C1F</v>
      </c>
      <c r="C13" s="138">
        <f>'VALOR REPUESTOS'!$C$9</f>
        <v>6800</v>
      </c>
      <c r="D13" s="139">
        <v>1</v>
      </c>
      <c r="E13" s="138">
        <f>C13*D13</f>
        <v>6800</v>
      </c>
      <c r="F13" s="10"/>
      <c r="G13" s="10"/>
      <c r="H13" s="10">
        <f>$E$13</f>
        <v>6800</v>
      </c>
      <c r="I13" s="10">
        <f>$E$13</f>
        <v>6800</v>
      </c>
      <c r="J13" s="10"/>
      <c r="K13" s="10"/>
      <c r="L13" s="10"/>
    </row>
    <row r="14" spans="1:12" s="34" customFormat="1" ht="15.75" x14ac:dyDescent="0.25">
      <c r="A14" s="136" t="s">
        <v>49</v>
      </c>
      <c r="B14" s="137" t="str">
        <f>'VALOR REPUESTOS'!$A$3</f>
        <v>AL1C1</v>
      </c>
      <c r="C14" s="138">
        <f>'VALOR REPUESTOS'!$C$3</f>
        <v>6000</v>
      </c>
      <c r="D14" s="139">
        <v>9</v>
      </c>
      <c r="E14" s="138">
        <f t="shared" si="1"/>
        <v>54000</v>
      </c>
      <c r="F14" s="10"/>
      <c r="G14" s="10"/>
      <c r="H14" s="10"/>
      <c r="I14" s="10"/>
      <c r="J14" s="10"/>
      <c r="K14" s="10"/>
      <c r="L14" s="10">
        <f>$E$14</f>
        <v>54000</v>
      </c>
    </row>
    <row r="15" spans="1:12" ht="15.75" x14ac:dyDescent="0.25">
      <c r="A15" s="137" t="s">
        <v>48</v>
      </c>
      <c r="B15" s="137" t="str">
        <f>'VALOR REPUESTOS'!$A$11</f>
        <v>MATEI</v>
      </c>
      <c r="C15" s="138">
        <f>'VALOR REPUESTOS'!$C$11</f>
        <v>10000</v>
      </c>
      <c r="D15" s="139">
        <v>1</v>
      </c>
      <c r="E15" s="138">
        <f t="shared" si="1"/>
        <v>10000</v>
      </c>
      <c r="F15" s="10">
        <f>$E$15</f>
        <v>10000</v>
      </c>
      <c r="G15" s="10">
        <f t="shared" ref="G15:L15" si="8">$E$15</f>
        <v>10000</v>
      </c>
      <c r="H15" s="10">
        <f t="shared" si="8"/>
        <v>10000</v>
      </c>
      <c r="I15" s="10">
        <f t="shared" si="8"/>
        <v>10000</v>
      </c>
      <c r="J15" s="10">
        <f t="shared" si="8"/>
        <v>10000</v>
      </c>
      <c r="K15" s="10">
        <f t="shared" si="8"/>
        <v>10000</v>
      </c>
      <c r="L15" s="10">
        <f t="shared" si="8"/>
        <v>10000</v>
      </c>
    </row>
    <row r="16" spans="1:12" ht="15.75" x14ac:dyDescent="0.25">
      <c r="A16" s="20" t="s">
        <v>1</v>
      </c>
      <c r="B16" s="228" t="str">
        <f>'VALOR REPUESTOS'!$A$10</f>
        <v>MO</v>
      </c>
      <c r="C16" s="229">
        <f>'VALOR REPUESTOS'!$C$10</f>
        <v>38000</v>
      </c>
      <c r="D16" s="230"/>
      <c r="E16" s="229"/>
      <c r="F16" s="17">
        <f>C16*F19</f>
        <v>76000</v>
      </c>
      <c r="G16" s="17">
        <f>C16*G19</f>
        <v>95000</v>
      </c>
      <c r="H16" s="17">
        <f>C16*H19</f>
        <v>114000</v>
      </c>
      <c r="I16" s="17">
        <f>C16*I19</f>
        <v>114000</v>
      </c>
      <c r="J16" s="17">
        <f>C16*J19</f>
        <v>114000</v>
      </c>
      <c r="K16" s="17">
        <f>C16*K19</f>
        <v>114000</v>
      </c>
      <c r="L16" s="17">
        <f>C16*L19</f>
        <v>114000</v>
      </c>
    </row>
    <row r="17" spans="1:12" ht="15.75" x14ac:dyDescent="0.25">
      <c r="A17" s="221" t="s">
        <v>55</v>
      </c>
      <c r="B17" s="384"/>
      <c r="C17" s="385"/>
      <c r="D17" s="385"/>
      <c r="E17" s="386"/>
      <c r="F17" s="224">
        <f t="shared" ref="F17:L17" si="9">SUM(F2:F16)</f>
        <v>162400</v>
      </c>
      <c r="G17" s="6">
        <f t="shared" si="9"/>
        <v>247400</v>
      </c>
      <c r="H17" s="6">
        <f t="shared" si="9"/>
        <v>298400</v>
      </c>
      <c r="I17" s="6">
        <f t="shared" si="9"/>
        <v>311000</v>
      </c>
      <c r="J17" s="6">
        <f t="shared" si="9"/>
        <v>292800</v>
      </c>
      <c r="K17" s="6">
        <f t="shared" si="9"/>
        <v>307200</v>
      </c>
      <c r="L17" s="6">
        <f t="shared" si="9"/>
        <v>320400</v>
      </c>
    </row>
    <row r="18" spans="1:12" ht="15.75" x14ac:dyDescent="0.25">
      <c r="A18" s="222" t="s">
        <v>63</v>
      </c>
      <c r="B18" s="378"/>
      <c r="C18" s="379"/>
      <c r="D18" s="379"/>
      <c r="E18" s="380"/>
      <c r="F18" s="225">
        <f>F17*1.19</f>
        <v>193256</v>
      </c>
      <c r="G18" s="152">
        <f t="shared" ref="G18:L18" si="10">G17*1.19</f>
        <v>294406</v>
      </c>
      <c r="H18" s="152">
        <f t="shared" si="10"/>
        <v>355096</v>
      </c>
      <c r="I18" s="152">
        <f t="shared" si="10"/>
        <v>370090</v>
      </c>
      <c r="J18" s="152">
        <f t="shared" si="10"/>
        <v>348432</v>
      </c>
      <c r="K18" s="152">
        <f t="shared" si="10"/>
        <v>365568</v>
      </c>
      <c r="L18" s="152">
        <f t="shared" si="10"/>
        <v>381276</v>
      </c>
    </row>
    <row r="19" spans="1:12" x14ac:dyDescent="0.25">
      <c r="A19" s="223" t="s">
        <v>64</v>
      </c>
      <c r="B19" s="381"/>
      <c r="C19" s="382"/>
      <c r="D19" s="382"/>
      <c r="E19" s="383"/>
      <c r="F19" s="226">
        <v>2</v>
      </c>
      <c r="G19" s="102">
        <v>2.5</v>
      </c>
      <c r="H19" s="102">
        <v>3</v>
      </c>
      <c r="I19" s="102">
        <v>3</v>
      </c>
      <c r="J19" s="102">
        <v>3</v>
      </c>
      <c r="K19" s="102">
        <v>3</v>
      </c>
      <c r="L19" s="102">
        <v>3</v>
      </c>
    </row>
    <row r="34" spans="1:1" x14ac:dyDescent="0.25">
      <c r="A34" cm="1">
        <f t="array" aca="1" ref="A34" ca="1">A34:A35</f>
        <v>0</v>
      </c>
    </row>
  </sheetData>
  <mergeCells count="3">
    <mergeCell ref="B17:E17"/>
    <mergeCell ref="B18:E18"/>
    <mergeCell ref="B19:E19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F33F5-C2B9-473D-9E12-A01A14DC95E7}">
  <sheetPr>
    <tabColor rgb="FFFFFF00"/>
  </sheetPr>
  <dimension ref="A1:AMJ39"/>
  <sheetViews>
    <sheetView topLeftCell="A6" zoomScale="70" zoomScaleNormal="70" workbookViewId="0">
      <selection activeCell="A48" sqref="A48"/>
    </sheetView>
  </sheetViews>
  <sheetFormatPr baseColWidth="10" defaultRowHeight="15" x14ac:dyDescent="0.25"/>
  <cols>
    <col min="1" max="1" width="45.7109375" bestFit="1" customWidth="1"/>
    <col min="2" max="2" width="9.42578125" customWidth="1"/>
    <col min="3" max="3" width="14" bestFit="1" customWidth="1"/>
    <col min="4" max="4" width="10.42578125" bestFit="1" customWidth="1"/>
    <col min="5" max="5" width="13.140625" bestFit="1" customWidth="1"/>
    <col min="6" max="6" width="14.5703125" style="23" bestFit="1" customWidth="1"/>
    <col min="7" max="7" width="13.140625" style="23" customWidth="1"/>
    <col min="8" max="9" width="11.28515625" style="23" bestFit="1" customWidth="1"/>
    <col min="10" max="10" width="13.140625" style="23" customWidth="1"/>
    <col min="11" max="11" width="12.5703125" style="23" customWidth="1"/>
    <col min="12" max="12" width="12.140625" style="23" customWidth="1"/>
  </cols>
  <sheetData>
    <row r="1" spans="1:1024" ht="31.5" x14ac:dyDescent="0.25">
      <c r="A1" s="58" t="s">
        <v>191</v>
      </c>
      <c r="B1" s="59" t="s">
        <v>50</v>
      </c>
      <c r="C1" s="60" t="s">
        <v>2</v>
      </c>
      <c r="D1" s="61" t="s">
        <v>51</v>
      </c>
      <c r="E1" s="243" t="s">
        <v>57</v>
      </c>
      <c r="F1" s="172" t="s">
        <v>103</v>
      </c>
      <c r="G1" s="64">
        <v>20</v>
      </c>
      <c r="H1" s="62" t="s">
        <v>96</v>
      </c>
      <c r="I1" s="62" t="s">
        <v>97</v>
      </c>
      <c r="J1" s="62" t="s">
        <v>98</v>
      </c>
      <c r="K1" s="62" t="s">
        <v>99</v>
      </c>
      <c r="L1" s="63">
        <v>100</v>
      </c>
    </row>
    <row r="2" spans="1:1024" ht="15.75" x14ac:dyDescent="0.25">
      <c r="A2" s="123" t="s">
        <v>56</v>
      </c>
      <c r="B2" s="13" t="str">
        <f>'VALOR REPUESTOS'!$A$12</f>
        <v>A5W30</v>
      </c>
      <c r="C2" s="27">
        <f>'VALOR REPUESTOS'!$C$12</f>
        <v>8000</v>
      </c>
      <c r="D2" s="28">
        <v>8</v>
      </c>
      <c r="E2" s="235">
        <f>C2*D2</f>
        <v>64000</v>
      </c>
      <c r="F2" s="10">
        <f>$E$2</f>
        <v>64000</v>
      </c>
      <c r="G2" s="10">
        <f t="shared" ref="G2:L2" si="0">$E$2</f>
        <v>64000</v>
      </c>
      <c r="H2" s="10">
        <f t="shared" si="0"/>
        <v>64000</v>
      </c>
      <c r="I2" s="10">
        <f t="shared" si="0"/>
        <v>64000</v>
      </c>
      <c r="J2" s="10">
        <f t="shared" si="0"/>
        <v>64000</v>
      </c>
      <c r="K2" s="10">
        <f t="shared" si="0"/>
        <v>64000</v>
      </c>
      <c r="L2" s="10">
        <f t="shared" si="0"/>
        <v>64000</v>
      </c>
    </row>
    <row r="3" spans="1:1024" ht="15.75" x14ac:dyDescent="0.25">
      <c r="A3" s="123" t="s">
        <v>52</v>
      </c>
      <c r="B3" s="13" t="str">
        <f>'VALOR REPUESTOS'!$A$105</f>
        <v>FM</v>
      </c>
      <c r="C3" s="27">
        <f>'VALOR REPUESTOS'!$C$105</f>
        <v>11000</v>
      </c>
      <c r="D3" s="28">
        <v>1</v>
      </c>
      <c r="E3" s="235">
        <f t="shared" ref="E3:E15" si="1">C3*D3</f>
        <v>11000</v>
      </c>
      <c r="F3" s="10">
        <f>$E$3</f>
        <v>11000</v>
      </c>
      <c r="G3" s="10">
        <f t="shared" ref="G3:L3" si="2">$E$3</f>
        <v>11000</v>
      </c>
      <c r="H3" s="10">
        <f t="shared" si="2"/>
        <v>11000</v>
      </c>
      <c r="I3" s="10">
        <f t="shared" si="2"/>
        <v>11000</v>
      </c>
      <c r="J3" s="10">
        <f t="shared" si="2"/>
        <v>11000</v>
      </c>
      <c r="K3" s="10">
        <f t="shared" si="2"/>
        <v>11000</v>
      </c>
      <c r="L3" s="10">
        <f t="shared" si="2"/>
        <v>11000</v>
      </c>
    </row>
    <row r="4" spans="1:1024" ht="15.75" x14ac:dyDescent="0.25">
      <c r="A4" s="123" t="s">
        <v>60</v>
      </c>
      <c r="B4" s="13" t="str">
        <f>'VALOR REPUESTOS'!$A$106</f>
        <v>FA</v>
      </c>
      <c r="C4" s="27">
        <f>'VALOR REPUESTOS'!$C$106</f>
        <v>20000</v>
      </c>
      <c r="D4" s="28">
        <v>1</v>
      </c>
      <c r="E4" s="235">
        <f t="shared" si="1"/>
        <v>20000</v>
      </c>
      <c r="F4" s="10"/>
      <c r="G4" s="10">
        <f>$E$4</f>
        <v>20000</v>
      </c>
      <c r="H4" s="10">
        <f t="shared" ref="H4:L4" si="3">$E$4</f>
        <v>20000</v>
      </c>
      <c r="I4" s="10">
        <f t="shared" si="3"/>
        <v>20000</v>
      </c>
      <c r="J4" s="10">
        <f t="shared" si="3"/>
        <v>20000</v>
      </c>
      <c r="K4" s="10">
        <f t="shared" si="3"/>
        <v>20000</v>
      </c>
      <c r="L4" s="10">
        <f t="shared" si="3"/>
        <v>20000</v>
      </c>
    </row>
    <row r="5" spans="1:1024" ht="15.75" x14ac:dyDescent="0.25">
      <c r="A5" s="124" t="s">
        <v>223</v>
      </c>
      <c r="B5" s="13" t="str">
        <f>'VALOR REPUESTOS'!$A$17</f>
        <v>GTC</v>
      </c>
      <c r="C5" s="27">
        <f>'VALOR REPUESTOS'!$C$17</f>
        <v>3500</v>
      </c>
      <c r="D5" s="28">
        <v>1</v>
      </c>
      <c r="E5" s="235">
        <f t="shared" si="1"/>
        <v>3500</v>
      </c>
      <c r="F5" s="10">
        <f>$E$5</f>
        <v>3500</v>
      </c>
      <c r="G5" s="10">
        <f t="shared" ref="G5:L5" si="4">$E$5</f>
        <v>3500</v>
      </c>
      <c r="H5" s="10">
        <f t="shared" si="4"/>
        <v>3500</v>
      </c>
      <c r="I5" s="10">
        <f t="shared" si="4"/>
        <v>3500</v>
      </c>
      <c r="J5" s="10">
        <f t="shared" si="4"/>
        <v>3500</v>
      </c>
      <c r="K5" s="10">
        <f t="shared" si="4"/>
        <v>3500</v>
      </c>
      <c r="L5" s="10">
        <f t="shared" si="4"/>
        <v>3500</v>
      </c>
    </row>
    <row r="6" spans="1:1024" ht="15.75" x14ac:dyDescent="0.25">
      <c r="A6" s="123" t="s">
        <v>59</v>
      </c>
      <c r="B6" s="13" t="str">
        <f>'VALOR REPUESTOS'!$A$108</f>
        <v>FC</v>
      </c>
      <c r="C6" s="27">
        <f>'VALOR REPUESTOS'!$C$108</f>
        <v>23000</v>
      </c>
      <c r="D6" s="28">
        <v>1</v>
      </c>
      <c r="E6" s="235">
        <f t="shared" si="1"/>
        <v>23000</v>
      </c>
      <c r="F6" s="10"/>
      <c r="G6" s="10">
        <f>$E$6</f>
        <v>23000</v>
      </c>
      <c r="H6" s="10">
        <f t="shared" ref="H6:L6" si="5">$E$6</f>
        <v>23000</v>
      </c>
      <c r="I6" s="10">
        <f t="shared" si="5"/>
        <v>23000</v>
      </c>
      <c r="J6" s="10">
        <f t="shared" si="5"/>
        <v>23000</v>
      </c>
      <c r="K6" s="10">
        <f t="shared" si="5"/>
        <v>23000</v>
      </c>
      <c r="L6" s="10">
        <f t="shared" si="5"/>
        <v>23000</v>
      </c>
    </row>
    <row r="7" spans="1:1024" ht="15.75" x14ac:dyDescent="0.25">
      <c r="A7" s="123" t="s">
        <v>71</v>
      </c>
      <c r="B7" s="13" t="str">
        <f>'VALOR REPUESTOS'!$A$8</f>
        <v>75W90</v>
      </c>
      <c r="C7" s="27">
        <f>'VALOR REPUESTOS'!$C$8</f>
        <v>12000</v>
      </c>
      <c r="D7" s="28">
        <v>2.2000000000000002</v>
      </c>
      <c r="E7" s="235">
        <f t="shared" si="1"/>
        <v>26400.000000000004</v>
      </c>
      <c r="F7" s="10"/>
      <c r="G7" s="10"/>
      <c r="H7" s="10"/>
      <c r="I7" s="10"/>
      <c r="J7" s="10">
        <f>$E$7</f>
        <v>26400.000000000004</v>
      </c>
      <c r="K7" s="10">
        <f>$E$7</f>
        <v>26400.000000000004</v>
      </c>
      <c r="L7" s="10"/>
    </row>
    <row r="8" spans="1:1024" ht="15.75" x14ac:dyDescent="0.25">
      <c r="A8" s="123" t="s">
        <v>65</v>
      </c>
      <c r="B8" s="13" t="str">
        <f>'VALOR REPUESTOS'!$A$6</f>
        <v>80W90</v>
      </c>
      <c r="C8" s="27">
        <f>'VALOR REPUESTOS'!$C$6</f>
        <v>10500</v>
      </c>
      <c r="D8" s="28">
        <v>1.5</v>
      </c>
      <c r="E8" s="235">
        <f t="shared" si="1"/>
        <v>15750</v>
      </c>
      <c r="F8" s="10"/>
      <c r="G8" s="10"/>
      <c r="H8" s="10"/>
      <c r="I8" s="10">
        <f>$E$8</f>
        <v>15750</v>
      </c>
      <c r="J8" s="10"/>
      <c r="K8" s="10"/>
      <c r="L8" s="10"/>
    </row>
    <row r="9" spans="1:1024" ht="15.75" x14ac:dyDescent="0.25">
      <c r="A9" s="123" t="s">
        <v>66</v>
      </c>
      <c r="B9" s="13" t="str">
        <f>'VALOR REPUESTOS'!$A$5</f>
        <v>80W90LS</v>
      </c>
      <c r="C9" s="27">
        <f>'VALOR REPUESTOS'!$C$5</f>
        <v>10500</v>
      </c>
      <c r="D9" s="28">
        <v>2.2999999999999998</v>
      </c>
      <c r="E9" s="235">
        <f t="shared" si="1"/>
        <v>24149.999999999996</v>
      </c>
      <c r="F9" s="10"/>
      <c r="G9" s="10"/>
      <c r="H9" s="10">
        <f>$E$9</f>
        <v>24149.999999999996</v>
      </c>
      <c r="I9" s="10">
        <f>$E$9</f>
        <v>24149.999999999996</v>
      </c>
      <c r="J9" s="10"/>
      <c r="K9" s="10"/>
      <c r="L9" s="10"/>
    </row>
    <row r="10" spans="1:1024" ht="15.75" x14ac:dyDescent="0.25">
      <c r="A10" s="124" t="s">
        <v>208</v>
      </c>
      <c r="B10" s="13" t="str">
        <f>'VALOR REPUESTOS'!$A$16</f>
        <v>LLP</v>
      </c>
      <c r="C10" s="27">
        <f>'VALOR REPUESTOS'!$C$16</f>
        <v>3500</v>
      </c>
      <c r="D10" s="28">
        <v>1</v>
      </c>
      <c r="E10" s="235">
        <f t="shared" si="1"/>
        <v>3500</v>
      </c>
      <c r="F10" s="10">
        <f>$E$10</f>
        <v>3500</v>
      </c>
      <c r="G10" s="10">
        <f t="shared" ref="G10:L10" si="6">$E$10</f>
        <v>3500</v>
      </c>
      <c r="H10" s="10">
        <f t="shared" si="6"/>
        <v>3500</v>
      </c>
      <c r="I10" s="10">
        <f t="shared" si="6"/>
        <v>3500</v>
      </c>
      <c r="J10" s="10">
        <f t="shared" si="6"/>
        <v>3500</v>
      </c>
      <c r="K10" s="10">
        <f t="shared" si="6"/>
        <v>3500</v>
      </c>
      <c r="L10" s="10">
        <f t="shared" si="6"/>
        <v>3500</v>
      </c>
    </row>
    <row r="11" spans="1:1024" ht="15.75" x14ac:dyDescent="0.25">
      <c r="A11" s="123" t="s">
        <v>67</v>
      </c>
      <c r="B11" s="13" t="str">
        <f>'VALOR REPUESTOS'!$A$4</f>
        <v>ATF220</v>
      </c>
      <c r="C11" s="27">
        <f>'VALOR REPUESTOS'!$C$4</f>
        <v>10500</v>
      </c>
      <c r="D11" s="28">
        <v>1</v>
      </c>
      <c r="E11" s="235">
        <f t="shared" si="1"/>
        <v>10500</v>
      </c>
      <c r="F11" s="10"/>
      <c r="G11" s="10"/>
      <c r="H11" s="10"/>
      <c r="I11" s="10"/>
      <c r="J11" s="10"/>
      <c r="K11" s="10"/>
      <c r="L11" s="10"/>
    </row>
    <row r="12" spans="1:1024" ht="15.75" x14ac:dyDescent="0.25">
      <c r="A12" s="123" t="s">
        <v>68</v>
      </c>
      <c r="B12" s="13" t="str">
        <f>'VALOR REPUESTOS'!$A$7</f>
        <v>A75W90</v>
      </c>
      <c r="C12" s="27">
        <f>'VALOR REPUESTOS'!$C$7</f>
        <v>12000</v>
      </c>
      <c r="D12" s="28">
        <v>1.1499999999999999</v>
      </c>
      <c r="E12" s="235">
        <f t="shared" si="1"/>
        <v>13799.999999999998</v>
      </c>
      <c r="F12" s="10"/>
      <c r="G12" s="10"/>
      <c r="H12" s="10"/>
      <c r="I12" s="10"/>
      <c r="J12" s="10"/>
      <c r="K12" s="10">
        <f>$E$12</f>
        <v>13799.999999999998</v>
      </c>
      <c r="L12" s="10"/>
    </row>
    <row r="13" spans="1:1024" ht="15.75" x14ac:dyDescent="0.25">
      <c r="A13" s="123" t="s">
        <v>61</v>
      </c>
      <c r="B13" s="13" t="str">
        <f>'VALOR REPUESTOS'!$A$9</f>
        <v>AL3C1F</v>
      </c>
      <c r="C13" s="27">
        <f>'VALOR REPUESTOS'!$C$9</f>
        <v>6800</v>
      </c>
      <c r="D13" s="28">
        <v>1</v>
      </c>
      <c r="E13" s="235">
        <f t="shared" si="1"/>
        <v>6800</v>
      </c>
      <c r="F13" s="10"/>
      <c r="G13" s="10"/>
      <c r="H13" s="10">
        <f>$E$13</f>
        <v>6800</v>
      </c>
      <c r="I13" s="10">
        <f>$E$13</f>
        <v>6800</v>
      </c>
      <c r="J13" s="10"/>
      <c r="K13" s="10"/>
      <c r="L13" s="10"/>
    </row>
    <row r="14" spans="1:1024" s="34" customFormat="1" ht="15.75" x14ac:dyDescent="0.25">
      <c r="A14" s="123" t="s">
        <v>49</v>
      </c>
      <c r="B14" s="66" t="str">
        <f>'VALOR REPUESTOS'!$A$3</f>
        <v>AL1C1</v>
      </c>
      <c r="C14" s="29">
        <f>'VALOR REPUESTOS'!$C$3</f>
        <v>6000</v>
      </c>
      <c r="D14" s="69">
        <v>5</v>
      </c>
      <c r="E14" s="235">
        <f t="shared" si="1"/>
        <v>30000</v>
      </c>
      <c r="F14" s="10"/>
      <c r="G14" s="10"/>
      <c r="H14" s="10"/>
      <c r="I14" s="10"/>
      <c r="J14" s="10"/>
      <c r="K14" s="10"/>
      <c r="L14" s="10">
        <f>$E$14</f>
        <v>30000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5.75" x14ac:dyDescent="0.25">
      <c r="A15" s="126" t="s">
        <v>48</v>
      </c>
      <c r="B15" s="13" t="str">
        <f>'VALOR REPUESTOS'!$A$11</f>
        <v>MATEI</v>
      </c>
      <c r="C15" s="27">
        <f>'VALOR REPUESTOS'!$C$11</f>
        <v>10000</v>
      </c>
      <c r="D15" s="28">
        <v>1</v>
      </c>
      <c r="E15" s="235">
        <f t="shared" si="1"/>
        <v>10000</v>
      </c>
      <c r="F15" s="10">
        <f>$E$15</f>
        <v>10000</v>
      </c>
      <c r="G15" s="10">
        <f t="shared" ref="G15:L15" si="7">$E$15</f>
        <v>10000</v>
      </c>
      <c r="H15" s="10">
        <f t="shared" si="7"/>
        <v>10000</v>
      </c>
      <c r="I15" s="10">
        <f t="shared" si="7"/>
        <v>10000</v>
      </c>
      <c r="J15" s="10">
        <f t="shared" si="7"/>
        <v>10000</v>
      </c>
      <c r="K15" s="10">
        <f t="shared" si="7"/>
        <v>10000</v>
      </c>
      <c r="L15" s="10">
        <f t="shared" si="7"/>
        <v>10000</v>
      </c>
    </row>
    <row r="16" spans="1:1024" ht="15.75" x14ac:dyDescent="0.25">
      <c r="A16" s="20" t="s">
        <v>1</v>
      </c>
      <c r="B16" s="13" t="str">
        <f>'VALOR REPUESTOS'!$A$10</f>
        <v>MO</v>
      </c>
      <c r="C16" s="27">
        <f>'VALOR REPUESTOS'!$C$10</f>
        <v>38000</v>
      </c>
      <c r="D16" s="28"/>
      <c r="E16" s="235"/>
      <c r="F16" s="17">
        <f>C16*F19</f>
        <v>76000</v>
      </c>
      <c r="G16" s="17">
        <f>C16*G19</f>
        <v>95000</v>
      </c>
      <c r="H16" s="17">
        <f>C16*H19</f>
        <v>114000</v>
      </c>
      <c r="I16" s="17">
        <f>C16*I19</f>
        <v>114000</v>
      </c>
      <c r="J16" s="17">
        <f>C16*J19</f>
        <v>114000</v>
      </c>
      <c r="K16" s="17">
        <f>C16*K19</f>
        <v>114000</v>
      </c>
      <c r="L16" s="17">
        <f>C16*L19</f>
        <v>114000</v>
      </c>
    </row>
    <row r="17" spans="1:1024" ht="15.75" x14ac:dyDescent="0.25">
      <c r="A17" s="2" t="s">
        <v>55</v>
      </c>
      <c r="B17" s="2"/>
      <c r="C17" s="5" t="s">
        <v>3</v>
      </c>
      <c r="D17" s="5"/>
      <c r="E17" s="131"/>
      <c r="F17" s="6">
        <f t="shared" ref="F17:L17" si="8">SUM(F2:F16)</f>
        <v>168000</v>
      </c>
      <c r="G17" s="6">
        <f t="shared" si="8"/>
        <v>230000</v>
      </c>
      <c r="H17" s="6">
        <f t="shared" si="8"/>
        <v>279950</v>
      </c>
      <c r="I17" s="6">
        <f t="shared" si="8"/>
        <v>295700</v>
      </c>
      <c r="J17" s="6">
        <f t="shared" si="8"/>
        <v>275400</v>
      </c>
      <c r="K17" s="6">
        <f t="shared" si="8"/>
        <v>289200</v>
      </c>
      <c r="L17" s="6">
        <f t="shared" si="8"/>
        <v>279000</v>
      </c>
    </row>
    <row r="18" spans="1:1024" ht="15.75" x14ac:dyDescent="0.25">
      <c r="A18" s="82" t="s">
        <v>63</v>
      </c>
      <c r="B18" s="84"/>
      <c r="C18" s="83"/>
      <c r="D18" s="84"/>
      <c r="E18" s="84"/>
      <c r="F18" s="152">
        <f>F17*1.19</f>
        <v>199920</v>
      </c>
      <c r="G18" s="152">
        <f t="shared" ref="G18:L18" si="9">G17*1.19</f>
        <v>273700</v>
      </c>
      <c r="H18" s="152">
        <f t="shared" si="9"/>
        <v>333140.5</v>
      </c>
      <c r="I18" s="152">
        <f t="shared" si="9"/>
        <v>351883</v>
      </c>
      <c r="J18" s="152">
        <f t="shared" si="9"/>
        <v>327726</v>
      </c>
      <c r="K18" s="152">
        <f t="shared" si="9"/>
        <v>344148</v>
      </c>
      <c r="L18" s="152">
        <f t="shared" si="9"/>
        <v>332010</v>
      </c>
    </row>
    <row r="19" spans="1:1024" x14ac:dyDescent="0.25">
      <c r="A19" s="11" t="s">
        <v>64</v>
      </c>
      <c r="C19" s="23"/>
      <c r="F19" s="236">
        <v>2</v>
      </c>
      <c r="G19" s="236">
        <v>2.5</v>
      </c>
      <c r="H19" s="236">
        <v>3</v>
      </c>
      <c r="I19" s="236">
        <v>3</v>
      </c>
      <c r="J19" s="236">
        <v>3</v>
      </c>
      <c r="K19" s="236">
        <v>3</v>
      </c>
      <c r="L19" s="236">
        <v>3</v>
      </c>
    </row>
    <row r="21" spans="1:1024" ht="15.75" x14ac:dyDescent="0.25">
      <c r="A21" s="192" t="s">
        <v>487</v>
      </c>
      <c r="B21" s="59" t="s">
        <v>50</v>
      </c>
      <c r="C21" s="60" t="s">
        <v>2</v>
      </c>
      <c r="D21" s="61" t="s">
        <v>51</v>
      </c>
      <c r="E21" s="61" t="s">
        <v>57</v>
      </c>
      <c r="F21" s="60" t="s">
        <v>103</v>
      </c>
      <c r="G21" s="64">
        <v>20</v>
      </c>
      <c r="H21" s="62" t="s">
        <v>96</v>
      </c>
      <c r="I21" s="62" t="s">
        <v>97</v>
      </c>
      <c r="J21" s="62" t="s">
        <v>98</v>
      </c>
      <c r="K21" s="62" t="s">
        <v>99</v>
      </c>
      <c r="L21" s="63">
        <v>100</v>
      </c>
    </row>
    <row r="22" spans="1:1024" s="34" customFormat="1" ht="15.75" x14ac:dyDescent="0.25">
      <c r="A22" s="123" t="s">
        <v>56</v>
      </c>
      <c r="B22" s="66" t="str">
        <f>'VALOR REPUESTOS'!$A$12</f>
        <v>A5W30</v>
      </c>
      <c r="C22" s="29">
        <f>'VALOR REPUESTOS'!$C$12</f>
        <v>8000</v>
      </c>
      <c r="D22" s="69">
        <v>6.4</v>
      </c>
      <c r="E22" s="29">
        <f>C22*D22</f>
        <v>51200</v>
      </c>
      <c r="F22" s="10">
        <f>$E$22</f>
        <v>51200</v>
      </c>
      <c r="G22" s="10">
        <f t="shared" ref="G22:L22" si="10">$E$22</f>
        <v>51200</v>
      </c>
      <c r="H22" s="10">
        <f t="shared" si="10"/>
        <v>51200</v>
      </c>
      <c r="I22" s="10">
        <f t="shared" si="10"/>
        <v>51200</v>
      </c>
      <c r="J22" s="10">
        <f t="shared" si="10"/>
        <v>51200</v>
      </c>
      <c r="K22" s="10">
        <f t="shared" si="10"/>
        <v>51200</v>
      </c>
      <c r="L22" s="10">
        <f t="shared" si="10"/>
        <v>51200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34" customFormat="1" ht="15.75" x14ac:dyDescent="0.25">
      <c r="A23" s="123" t="s">
        <v>52</v>
      </c>
      <c r="B23" s="66" t="str">
        <f>'VALOR REPUESTOS'!$A$105</f>
        <v>FM</v>
      </c>
      <c r="C23" s="29">
        <f>'VALOR REPUESTOS'!$C$105</f>
        <v>11000</v>
      </c>
      <c r="D23" s="69">
        <v>1</v>
      </c>
      <c r="E23" s="29">
        <f t="shared" ref="E23:E35" si="11">C23*D23</f>
        <v>11000</v>
      </c>
      <c r="F23" s="10">
        <f>$E$23</f>
        <v>11000</v>
      </c>
      <c r="G23" s="10">
        <f t="shared" ref="G23:L23" si="12">$E$23</f>
        <v>11000</v>
      </c>
      <c r="H23" s="10">
        <f t="shared" si="12"/>
        <v>11000</v>
      </c>
      <c r="I23" s="10">
        <f t="shared" si="12"/>
        <v>11000</v>
      </c>
      <c r="J23" s="10">
        <f t="shared" si="12"/>
        <v>11000</v>
      </c>
      <c r="K23" s="10">
        <f t="shared" si="12"/>
        <v>11000</v>
      </c>
      <c r="L23" s="10">
        <f t="shared" si="12"/>
        <v>11000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34" customFormat="1" ht="15.75" x14ac:dyDescent="0.25">
      <c r="A24" s="124" t="s">
        <v>223</v>
      </c>
      <c r="B24" s="66" t="str">
        <f>'VALOR REPUESTOS'!$A$17</f>
        <v>GTC</v>
      </c>
      <c r="C24" s="29">
        <f>'VALOR REPUESTOS'!$C$17</f>
        <v>3500</v>
      </c>
      <c r="D24" s="69">
        <v>1</v>
      </c>
      <c r="E24" s="29">
        <f t="shared" si="11"/>
        <v>3500</v>
      </c>
      <c r="F24" s="10">
        <f>$E$24</f>
        <v>3500</v>
      </c>
      <c r="G24" s="10">
        <f t="shared" ref="G24:L24" si="13">$E$24</f>
        <v>3500</v>
      </c>
      <c r="H24" s="10">
        <f t="shared" si="13"/>
        <v>3500</v>
      </c>
      <c r="I24" s="10">
        <f t="shared" si="13"/>
        <v>3500</v>
      </c>
      <c r="J24" s="10">
        <f t="shared" si="13"/>
        <v>3500</v>
      </c>
      <c r="K24" s="10">
        <f t="shared" si="13"/>
        <v>3500</v>
      </c>
      <c r="L24" s="10">
        <f t="shared" si="13"/>
        <v>3500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s="34" customFormat="1" ht="15.75" x14ac:dyDescent="0.25">
      <c r="A25" s="123" t="s">
        <v>60</v>
      </c>
      <c r="B25" s="66" t="str">
        <f>'VALOR REPUESTOS'!$A$106</f>
        <v>FA</v>
      </c>
      <c r="C25" s="29">
        <f>'VALOR REPUESTOS'!$C$106</f>
        <v>20000</v>
      </c>
      <c r="D25" s="69">
        <v>1</v>
      </c>
      <c r="E25" s="29">
        <f t="shared" si="11"/>
        <v>20000</v>
      </c>
      <c r="F25" s="10"/>
      <c r="G25" s="10">
        <f>$E$25</f>
        <v>20000</v>
      </c>
      <c r="H25" s="10">
        <f t="shared" ref="H25:L25" si="14">$E$25</f>
        <v>20000</v>
      </c>
      <c r="I25" s="10">
        <f t="shared" si="14"/>
        <v>20000</v>
      </c>
      <c r="J25" s="10">
        <f t="shared" si="14"/>
        <v>20000</v>
      </c>
      <c r="K25" s="10">
        <f t="shared" si="14"/>
        <v>20000</v>
      </c>
      <c r="L25" s="10">
        <f t="shared" si="14"/>
        <v>20000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34" customFormat="1" ht="15.75" x14ac:dyDescent="0.25">
      <c r="A26" s="123" t="s">
        <v>59</v>
      </c>
      <c r="B26" s="66" t="str">
        <f>'VALOR REPUESTOS'!$A$108</f>
        <v>FC</v>
      </c>
      <c r="C26" s="29">
        <f>'VALOR REPUESTOS'!$C$108</f>
        <v>23000</v>
      </c>
      <c r="D26" s="69">
        <v>1</v>
      </c>
      <c r="E26" s="29">
        <f t="shared" si="11"/>
        <v>23000</v>
      </c>
      <c r="F26" s="10"/>
      <c r="G26" s="10">
        <f>$E$26</f>
        <v>23000</v>
      </c>
      <c r="H26" s="10">
        <f t="shared" ref="H26:L26" si="15">$E$26</f>
        <v>23000</v>
      </c>
      <c r="I26" s="10">
        <f t="shared" si="15"/>
        <v>23000</v>
      </c>
      <c r="J26" s="10">
        <f t="shared" si="15"/>
        <v>23000</v>
      </c>
      <c r="K26" s="10">
        <f t="shared" si="15"/>
        <v>23000</v>
      </c>
      <c r="L26" s="10">
        <f t="shared" si="15"/>
        <v>23000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34" customFormat="1" ht="15.75" x14ac:dyDescent="0.25">
      <c r="A27" s="123" t="s">
        <v>71</v>
      </c>
      <c r="B27" s="66" t="str">
        <f>'VALOR REPUESTOS'!$A$8</f>
        <v>75W90</v>
      </c>
      <c r="C27" s="29">
        <f>'VALOR REPUESTOS'!$C$8</f>
        <v>12000</v>
      </c>
      <c r="D27" s="69">
        <v>2.2000000000000002</v>
      </c>
      <c r="E27" s="29">
        <f t="shared" si="11"/>
        <v>26400.000000000004</v>
      </c>
      <c r="F27" s="10"/>
      <c r="G27" s="10"/>
      <c r="H27" s="10"/>
      <c r="I27" s="10"/>
      <c r="J27" s="10">
        <f>$E$27</f>
        <v>26400.000000000004</v>
      </c>
      <c r="K27" s="10">
        <f>$E$27</f>
        <v>26400.000000000004</v>
      </c>
      <c r="L27" s="10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s="34" customFormat="1" ht="15.75" x14ac:dyDescent="0.25">
      <c r="A28" s="123" t="s">
        <v>65</v>
      </c>
      <c r="B28" s="66" t="str">
        <f>'VALOR REPUESTOS'!$A$6</f>
        <v>80W90</v>
      </c>
      <c r="C28" s="29">
        <f>'VALOR REPUESTOS'!$C$6</f>
        <v>10500</v>
      </c>
      <c r="D28" s="69">
        <v>1.5</v>
      </c>
      <c r="E28" s="29">
        <f t="shared" si="11"/>
        <v>15750</v>
      </c>
      <c r="F28" s="10"/>
      <c r="G28" s="10"/>
      <c r="H28" s="10"/>
      <c r="I28" s="10">
        <f>$E$28</f>
        <v>15750</v>
      </c>
      <c r="J28" s="10"/>
      <c r="K28" s="10"/>
      <c r="L28" s="10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34" customFormat="1" ht="15.75" x14ac:dyDescent="0.25">
      <c r="A29" s="123" t="s">
        <v>66</v>
      </c>
      <c r="B29" s="66" t="str">
        <f>'VALOR REPUESTOS'!$A$5</f>
        <v>80W90LS</v>
      </c>
      <c r="C29" s="29">
        <f>'VALOR REPUESTOS'!$C$5</f>
        <v>10500</v>
      </c>
      <c r="D29" s="69">
        <v>2.2999999999999998</v>
      </c>
      <c r="E29" s="29">
        <f t="shared" si="11"/>
        <v>24149.999999999996</v>
      </c>
      <c r="F29" s="10"/>
      <c r="G29" s="10"/>
      <c r="H29" s="10">
        <f>$E$29</f>
        <v>24149.999999999996</v>
      </c>
      <c r="I29" s="10">
        <f>$E$29</f>
        <v>24149.999999999996</v>
      </c>
      <c r="J29" s="10"/>
      <c r="K29" s="10"/>
      <c r="L29" s="10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34" customFormat="1" ht="15.75" x14ac:dyDescent="0.25">
      <c r="A30" s="124" t="s">
        <v>208</v>
      </c>
      <c r="B30" s="66" t="str">
        <f>'VALOR REPUESTOS'!$A$16</f>
        <v>LLP</v>
      </c>
      <c r="C30" s="29">
        <f>'VALOR REPUESTOS'!$C$16</f>
        <v>3500</v>
      </c>
      <c r="D30" s="69">
        <v>1</v>
      </c>
      <c r="E30" s="29">
        <f t="shared" si="11"/>
        <v>3500</v>
      </c>
      <c r="F30" s="10">
        <f>$E$30</f>
        <v>3500</v>
      </c>
      <c r="G30" s="10">
        <f t="shared" ref="G30:K30" si="16">$E$30</f>
        <v>3500</v>
      </c>
      <c r="H30" s="10">
        <f t="shared" si="16"/>
        <v>3500</v>
      </c>
      <c r="I30" s="10">
        <f t="shared" si="16"/>
        <v>3500</v>
      </c>
      <c r="J30" s="10">
        <f t="shared" si="16"/>
        <v>3500</v>
      </c>
      <c r="K30" s="10">
        <f t="shared" si="16"/>
        <v>3500</v>
      </c>
      <c r="L30" s="10">
        <f>$E$30</f>
        <v>3500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34" customFormat="1" ht="15.75" x14ac:dyDescent="0.25">
      <c r="A31" s="123" t="s">
        <v>67</v>
      </c>
      <c r="B31" s="66" t="str">
        <f>'VALOR REPUESTOS'!$A$4</f>
        <v>ATF220</v>
      </c>
      <c r="C31" s="29">
        <f>'VALOR REPUESTOS'!$C$4</f>
        <v>10500</v>
      </c>
      <c r="D31" s="69">
        <v>1</v>
      </c>
      <c r="E31" s="29">
        <f t="shared" si="11"/>
        <v>10500</v>
      </c>
      <c r="F31" s="10"/>
      <c r="G31" s="10"/>
      <c r="H31" s="10"/>
      <c r="I31" s="10"/>
      <c r="J31" s="10"/>
      <c r="K31" s="10"/>
      <c r="L31" s="10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s="34" customFormat="1" ht="15.75" x14ac:dyDescent="0.25">
      <c r="A32" s="123" t="s">
        <v>68</v>
      </c>
      <c r="B32" s="66" t="str">
        <f>'VALOR REPUESTOS'!$A$7</f>
        <v>A75W90</v>
      </c>
      <c r="C32" s="29">
        <f>'VALOR REPUESTOS'!$C$7</f>
        <v>12000</v>
      </c>
      <c r="D32" s="69">
        <v>1.1499999999999999</v>
      </c>
      <c r="E32" s="29">
        <f t="shared" si="11"/>
        <v>13799.999999999998</v>
      </c>
      <c r="F32" s="10"/>
      <c r="G32" s="10"/>
      <c r="H32" s="10"/>
      <c r="I32" s="10"/>
      <c r="J32" s="10"/>
      <c r="K32" s="10">
        <f>$E$32</f>
        <v>13799.999999999998</v>
      </c>
      <c r="L32" s="10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34" customFormat="1" ht="15.75" x14ac:dyDescent="0.25">
      <c r="A33" s="123" t="s">
        <v>61</v>
      </c>
      <c r="B33" s="66" t="str">
        <f>'VALOR REPUESTOS'!$A$9</f>
        <v>AL3C1F</v>
      </c>
      <c r="C33" s="29">
        <f>'VALOR REPUESTOS'!$C$9</f>
        <v>6800</v>
      </c>
      <c r="D33" s="69">
        <v>1</v>
      </c>
      <c r="E33" s="29">
        <f t="shared" si="11"/>
        <v>6800</v>
      </c>
      <c r="F33" s="10"/>
      <c r="G33" s="10"/>
      <c r="H33" s="10">
        <f>$E$33</f>
        <v>6800</v>
      </c>
      <c r="I33" s="10">
        <f>$E$33</f>
        <v>6800</v>
      </c>
      <c r="J33" s="10"/>
      <c r="K33" s="10"/>
      <c r="L33" s="10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34" customFormat="1" ht="15.75" x14ac:dyDescent="0.25">
      <c r="A34" s="123" t="s">
        <v>49</v>
      </c>
      <c r="B34" s="66" t="str">
        <f>'VALOR REPUESTOS'!$A$3</f>
        <v>AL1C1</v>
      </c>
      <c r="C34" s="29">
        <f>'VALOR REPUESTOS'!$C$3</f>
        <v>6000</v>
      </c>
      <c r="D34" s="69">
        <v>5</v>
      </c>
      <c r="E34" s="29">
        <f t="shared" si="11"/>
        <v>30000</v>
      </c>
      <c r="F34" s="10"/>
      <c r="G34" s="10"/>
      <c r="H34" s="10"/>
      <c r="I34" s="10"/>
      <c r="J34" s="10"/>
      <c r="K34" s="10"/>
      <c r="L34" s="10">
        <f>$E$34</f>
        <v>30000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34" customFormat="1" ht="15.75" x14ac:dyDescent="0.25">
      <c r="A35" s="72" t="s">
        <v>48</v>
      </c>
      <c r="B35" s="66" t="str">
        <f>'VALOR REPUESTOS'!$A$11</f>
        <v>MATEI</v>
      </c>
      <c r="C35" s="29">
        <f>'VALOR REPUESTOS'!$C$11</f>
        <v>10000</v>
      </c>
      <c r="D35" s="69">
        <v>1</v>
      </c>
      <c r="E35" s="29">
        <f t="shared" si="11"/>
        <v>10000</v>
      </c>
      <c r="F35" s="10">
        <f>$E$35</f>
        <v>10000</v>
      </c>
      <c r="G35" s="10">
        <f t="shared" ref="G35:L35" si="17">$E$35</f>
        <v>10000</v>
      </c>
      <c r="H35" s="10">
        <f t="shared" si="17"/>
        <v>10000</v>
      </c>
      <c r="I35" s="10">
        <f t="shared" si="17"/>
        <v>10000</v>
      </c>
      <c r="J35" s="10">
        <f t="shared" si="17"/>
        <v>10000</v>
      </c>
      <c r="K35" s="10">
        <f t="shared" si="17"/>
        <v>10000</v>
      </c>
      <c r="L35" s="10">
        <f t="shared" si="17"/>
        <v>10000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s="34" customFormat="1" ht="15.75" x14ac:dyDescent="0.25">
      <c r="A36" s="20" t="s">
        <v>1</v>
      </c>
      <c r="B36" s="20" t="str">
        <f>'VALOR REPUESTOS'!$A$10</f>
        <v>MO</v>
      </c>
      <c r="C36" s="42">
        <f>'VALOR REPUESTOS'!$C$10</f>
        <v>38000</v>
      </c>
      <c r="D36" s="195"/>
      <c r="E36" s="42"/>
      <c r="F36" s="17">
        <f>C36*F39</f>
        <v>76000</v>
      </c>
      <c r="G36" s="17">
        <f>C36*G39</f>
        <v>95000</v>
      </c>
      <c r="H36" s="17">
        <f>C36*H39</f>
        <v>114000</v>
      </c>
      <c r="I36" s="17">
        <f>C36*I39</f>
        <v>114000</v>
      </c>
      <c r="J36" s="17">
        <f>C36*J39</f>
        <v>114000</v>
      </c>
      <c r="K36" s="17">
        <f>C36*K39</f>
        <v>114000</v>
      </c>
      <c r="L36" s="17">
        <f>C36*L39</f>
        <v>114000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34" customFormat="1" ht="15.75" x14ac:dyDescent="0.25">
      <c r="A37" s="2" t="s">
        <v>55</v>
      </c>
      <c r="B37" s="2"/>
      <c r="C37" s="5" t="s">
        <v>3</v>
      </c>
      <c r="D37" s="5"/>
      <c r="E37" s="6"/>
      <c r="F37" s="6">
        <f t="shared" ref="F37:L37" si="18">SUM(F22:F36)</f>
        <v>155200</v>
      </c>
      <c r="G37" s="6">
        <f t="shared" si="18"/>
        <v>217200</v>
      </c>
      <c r="H37" s="6">
        <f t="shared" si="18"/>
        <v>267150</v>
      </c>
      <c r="I37" s="6">
        <f t="shared" si="18"/>
        <v>282900</v>
      </c>
      <c r="J37" s="6">
        <f t="shared" si="18"/>
        <v>262600</v>
      </c>
      <c r="K37" s="6">
        <f t="shared" si="18"/>
        <v>276400</v>
      </c>
      <c r="L37" s="6">
        <f t="shared" si="18"/>
        <v>266200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s="34" customFormat="1" ht="15.75" x14ac:dyDescent="0.25">
      <c r="A38" s="196" t="s">
        <v>63</v>
      </c>
      <c r="B38" s="197"/>
      <c r="C38" s="198"/>
      <c r="D38" s="197"/>
      <c r="E38" s="197"/>
      <c r="F38" s="199">
        <f>F37*1.19</f>
        <v>184688</v>
      </c>
      <c r="G38" s="199">
        <f t="shared" ref="G38:L38" si="19">G37*1.19</f>
        <v>258468</v>
      </c>
      <c r="H38" s="199">
        <f t="shared" si="19"/>
        <v>317908.5</v>
      </c>
      <c r="I38" s="199">
        <f t="shared" si="19"/>
        <v>336651</v>
      </c>
      <c r="J38" s="199">
        <f t="shared" si="19"/>
        <v>312494</v>
      </c>
      <c r="K38" s="199">
        <f t="shared" si="19"/>
        <v>328916</v>
      </c>
      <c r="L38" s="199">
        <f t="shared" si="19"/>
        <v>316778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s="34" customFormat="1" x14ac:dyDescent="0.25">
      <c r="A39" s="65" t="s">
        <v>64</v>
      </c>
      <c r="C39" s="193"/>
      <c r="F39" s="194">
        <v>2</v>
      </c>
      <c r="G39" s="194">
        <v>2.5</v>
      </c>
      <c r="H39" s="194">
        <v>3</v>
      </c>
      <c r="I39" s="194">
        <v>3</v>
      </c>
      <c r="J39" s="194">
        <v>3</v>
      </c>
      <c r="K39" s="194">
        <v>3</v>
      </c>
      <c r="L39" s="194">
        <v>3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</sheetData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16AE-7C17-46A0-ABE7-17B8D772463A}">
  <sheetPr>
    <tabColor rgb="FFFFFF00"/>
  </sheetPr>
  <dimension ref="A1:L14"/>
  <sheetViews>
    <sheetView zoomScale="122" zoomScaleNormal="80" workbookViewId="0">
      <selection activeCell="I26" sqref="I26"/>
    </sheetView>
  </sheetViews>
  <sheetFormatPr baseColWidth="10" defaultRowHeight="15" x14ac:dyDescent="0.25"/>
  <cols>
    <col min="1" max="1" width="33.5703125" bestFit="1" customWidth="1"/>
    <col min="2" max="2" width="10.140625" customWidth="1"/>
    <col min="3" max="3" width="13.5703125" bestFit="1" customWidth="1"/>
    <col min="4" max="4" width="10.28515625" bestFit="1" customWidth="1"/>
    <col min="5" max="5" width="13.140625" bestFit="1" customWidth="1"/>
    <col min="6" max="6" width="11.85546875" bestFit="1" customWidth="1"/>
    <col min="7" max="7" width="13.7109375" customWidth="1"/>
    <col min="8" max="9" width="12" customWidth="1"/>
    <col min="10" max="10" width="12.28515625" customWidth="1"/>
    <col min="11" max="11" width="12.85546875" customWidth="1"/>
  </cols>
  <sheetData>
    <row r="1" spans="1:12" ht="15.75" x14ac:dyDescent="0.25">
      <c r="A1" s="35" t="s">
        <v>149</v>
      </c>
      <c r="B1" s="35" t="s">
        <v>50</v>
      </c>
      <c r="C1" s="36" t="s">
        <v>2</v>
      </c>
      <c r="D1" s="37" t="s">
        <v>51</v>
      </c>
      <c r="E1" s="37" t="s">
        <v>57</v>
      </c>
      <c r="F1" s="322" t="s">
        <v>461</v>
      </c>
      <c r="G1" s="36" t="s">
        <v>101</v>
      </c>
      <c r="H1" s="38" t="s">
        <v>114</v>
      </c>
      <c r="I1" s="36" t="s">
        <v>486</v>
      </c>
      <c r="J1" s="38">
        <v>90</v>
      </c>
      <c r="K1" s="38">
        <v>100</v>
      </c>
    </row>
    <row r="2" spans="1:12" ht="15.75" x14ac:dyDescent="0.25">
      <c r="A2" s="124" t="s">
        <v>56</v>
      </c>
      <c r="B2" s="302" t="str">
        <f>'VALOR REPUESTOS'!$A$12</f>
        <v>A5W30</v>
      </c>
      <c r="C2" s="27">
        <f>'VALOR REPUESTOS'!$C$12</f>
        <v>8000</v>
      </c>
      <c r="D2" s="28">
        <v>5</v>
      </c>
      <c r="E2" s="29">
        <f t="shared" ref="E2:E10" si="0">C2*D2</f>
        <v>40000</v>
      </c>
      <c r="F2" s="29">
        <f>$E$2</f>
        <v>40000</v>
      </c>
      <c r="G2" s="29">
        <f t="shared" ref="G2:K2" si="1">$E$2</f>
        <v>40000</v>
      </c>
      <c r="H2" s="29">
        <f t="shared" si="1"/>
        <v>40000</v>
      </c>
      <c r="I2" s="29">
        <f>$E$2</f>
        <v>40000</v>
      </c>
      <c r="J2" s="29">
        <f t="shared" si="1"/>
        <v>40000</v>
      </c>
      <c r="K2" s="29">
        <f t="shared" si="1"/>
        <v>40000</v>
      </c>
    </row>
    <row r="3" spans="1:12" ht="15.75" x14ac:dyDescent="0.25">
      <c r="A3" s="124" t="s">
        <v>52</v>
      </c>
      <c r="B3" s="302" t="str">
        <f>'VALOR REPUESTOS'!$A$101</f>
        <v>FM</v>
      </c>
      <c r="C3" s="27">
        <f>'VALOR REPUESTOS'!$C$101</f>
        <v>13000</v>
      </c>
      <c r="D3" s="28">
        <v>1</v>
      </c>
      <c r="E3" s="29">
        <f t="shared" si="0"/>
        <v>13000</v>
      </c>
      <c r="F3" s="29">
        <f>$E$3</f>
        <v>13000</v>
      </c>
      <c r="G3" s="29">
        <f t="shared" ref="G3:K3" si="2">$E$3</f>
        <v>13000</v>
      </c>
      <c r="H3" s="29">
        <f t="shared" si="2"/>
        <v>13000</v>
      </c>
      <c r="I3" s="29">
        <f>$E$3</f>
        <v>13000</v>
      </c>
      <c r="J3" s="29">
        <f t="shared" si="2"/>
        <v>13000</v>
      </c>
      <c r="K3" s="29">
        <f t="shared" si="2"/>
        <v>13000</v>
      </c>
    </row>
    <row r="4" spans="1:12" ht="15.75" x14ac:dyDescent="0.25">
      <c r="A4" s="124" t="s">
        <v>223</v>
      </c>
      <c r="B4" s="302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29">
        <f>$E$4</f>
        <v>3500</v>
      </c>
      <c r="G4" s="29">
        <f t="shared" ref="G4:K4" si="3">$E$4</f>
        <v>3500</v>
      </c>
      <c r="H4" s="29">
        <f t="shared" si="3"/>
        <v>3500</v>
      </c>
      <c r="I4" s="29">
        <f>$E$4</f>
        <v>3500</v>
      </c>
      <c r="J4" s="29">
        <f t="shared" si="3"/>
        <v>3500</v>
      </c>
      <c r="K4" s="29">
        <f t="shared" si="3"/>
        <v>3500</v>
      </c>
    </row>
    <row r="5" spans="1:12" ht="15.75" x14ac:dyDescent="0.25">
      <c r="A5" s="124" t="s">
        <v>60</v>
      </c>
      <c r="B5" s="302" t="str">
        <f>'VALOR REPUESTOS'!$A$102</f>
        <v>FA</v>
      </c>
      <c r="C5" s="27">
        <f>'VALOR REPUESTOS'!$C$102</f>
        <v>18000</v>
      </c>
      <c r="D5" s="28">
        <v>1</v>
      </c>
      <c r="E5" s="29">
        <f t="shared" si="0"/>
        <v>18000</v>
      </c>
      <c r="F5" s="29"/>
      <c r="G5" s="29">
        <f>$E$5</f>
        <v>18000</v>
      </c>
      <c r="H5" s="29">
        <f>$E$5</f>
        <v>18000</v>
      </c>
      <c r="I5" s="29"/>
      <c r="J5" s="29"/>
      <c r="K5" s="29">
        <f>$E$5</f>
        <v>18000</v>
      </c>
      <c r="L5" s="29"/>
    </row>
    <row r="6" spans="1:12" ht="15.75" x14ac:dyDescent="0.25">
      <c r="A6" s="124" t="s">
        <v>208</v>
      </c>
      <c r="B6" s="302" t="str">
        <f>'VALOR REPUESTOS'!$A$16</f>
        <v>LLP</v>
      </c>
      <c r="C6" s="27">
        <f>'VALOR REPUESTOS'!$C$16</f>
        <v>3500</v>
      </c>
      <c r="D6" s="28">
        <v>1</v>
      </c>
      <c r="E6" s="29">
        <f t="shared" si="0"/>
        <v>3500</v>
      </c>
      <c r="F6" s="29">
        <f>$E$6</f>
        <v>3500</v>
      </c>
      <c r="G6" s="29">
        <f t="shared" ref="G6:K6" si="4">$E$6</f>
        <v>3500</v>
      </c>
      <c r="H6" s="29">
        <f t="shared" si="4"/>
        <v>3500</v>
      </c>
      <c r="I6" s="29">
        <f>$E$6</f>
        <v>3500</v>
      </c>
      <c r="J6" s="29">
        <f t="shared" si="4"/>
        <v>3500</v>
      </c>
      <c r="K6" s="29">
        <f t="shared" si="4"/>
        <v>3500</v>
      </c>
    </row>
    <row r="7" spans="1:12" s="34" customFormat="1" ht="15.75" x14ac:dyDescent="0.25">
      <c r="A7" s="124" t="s">
        <v>113</v>
      </c>
      <c r="B7" s="303" t="str">
        <f>'VALOR REPUESTOS'!$A$104</f>
        <v>BUJ</v>
      </c>
      <c r="C7" s="29">
        <f>'VALOR REPUESTOS'!$C$104</f>
        <v>15000</v>
      </c>
      <c r="D7" s="69">
        <v>4</v>
      </c>
      <c r="E7" s="29">
        <f t="shared" si="0"/>
        <v>60000</v>
      </c>
      <c r="F7" s="29"/>
      <c r="G7" s="29"/>
      <c r="H7" s="29"/>
      <c r="I7" s="29"/>
      <c r="J7" s="29">
        <f>$E$7</f>
        <v>60000</v>
      </c>
      <c r="K7" s="29"/>
    </row>
    <row r="8" spans="1:12" ht="15.75" x14ac:dyDescent="0.25">
      <c r="A8" s="124" t="s">
        <v>61</v>
      </c>
      <c r="B8" s="302" t="str">
        <f>'VALOR REPUESTOS'!$A$9</f>
        <v>AL3C1F</v>
      </c>
      <c r="C8" s="27">
        <f>'VALOR REPUESTOS'!$C$9</f>
        <v>6800</v>
      </c>
      <c r="D8" s="28">
        <v>1</v>
      </c>
      <c r="E8" s="29">
        <f t="shared" si="0"/>
        <v>6800</v>
      </c>
      <c r="F8" s="29"/>
      <c r="G8" s="29"/>
      <c r="H8" s="29">
        <f>$E$8</f>
        <v>6800</v>
      </c>
      <c r="I8" s="29"/>
      <c r="J8" s="29"/>
      <c r="K8" s="29"/>
    </row>
    <row r="9" spans="1:12" ht="15.75" x14ac:dyDescent="0.25">
      <c r="A9" s="124" t="s">
        <v>85</v>
      </c>
      <c r="B9" s="302" t="str">
        <f>'VALOR REPUESTOS'!$A$9</f>
        <v>AL3C1F</v>
      </c>
      <c r="C9" s="27">
        <f>'VALOR REPUESTOS'!$C$9</f>
        <v>6800</v>
      </c>
      <c r="D9" s="28">
        <v>1</v>
      </c>
      <c r="E9" s="29">
        <f t="shared" si="0"/>
        <v>6800</v>
      </c>
      <c r="F9" s="29"/>
      <c r="G9" s="29"/>
      <c r="H9" s="29">
        <f>$E$9</f>
        <v>6800</v>
      </c>
      <c r="I9" s="29"/>
      <c r="J9" s="29"/>
      <c r="K9" s="29"/>
    </row>
    <row r="10" spans="1:12" ht="15.75" x14ac:dyDescent="0.25">
      <c r="A10" s="321" t="s">
        <v>48</v>
      </c>
      <c r="B10" s="302" t="str">
        <f>'VALOR REPUESTOS'!$A$11</f>
        <v>MATEI</v>
      </c>
      <c r="C10" s="27">
        <f>'VALOR REPUESTOS'!$C$11</f>
        <v>10000</v>
      </c>
      <c r="D10" s="28">
        <v>1</v>
      </c>
      <c r="E10" s="29">
        <f t="shared" si="0"/>
        <v>10000</v>
      </c>
      <c r="F10" s="29">
        <f>$E$10</f>
        <v>10000</v>
      </c>
      <c r="G10" s="29">
        <f t="shared" ref="G10:K10" si="5">$E$10</f>
        <v>10000</v>
      </c>
      <c r="H10" s="29">
        <f t="shared" si="5"/>
        <v>10000</v>
      </c>
      <c r="I10" s="29">
        <f>$E$10</f>
        <v>10000</v>
      </c>
      <c r="J10" s="29">
        <f t="shared" si="5"/>
        <v>10000</v>
      </c>
      <c r="K10" s="29">
        <f t="shared" si="5"/>
        <v>10000</v>
      </c>
    </row>
    <row r="11" spans="1:12" ht="15.75" x14ac:dyDescent="0.25">
      <c r="A11" s="41" t="s">
        <v>1</v>
      </c>
      <c r="B11" s="302" t="str">
        <f>'VALOR REPUESTOS'!$A$10</f>
        <v>MO</v>
      </c>
      <c r="C11" s="27">
        <f>'VALOR REPUESTOS'!$C$10</f>
        <v>38000</v>
      </c>
      <c r="D11" s="28"/>
      <c r="E11" s="29"/>
      <c r="F11" s="42">
        <f>C11*F14</f>
        <v>57000</v>
      </c>
      <c r="G11" s="42">
        <f>C11*G14</f>
        <v>76000</v>
      </c>
      <c r="H11" s="42">
        <f>C11*H14</f>
        <v>95000</v>
      </c>
      <c r="I11" s="42">
        <f>C11*I14</f>
        <v>76000</v>
      </c>
      <c r="J11" s="42">
        <f>C11*J14</f>
        <v>95000</v>
      </c>
      <c r="K11" s="42">
        <f>C11*K14</f>
        <v>95000</v>
      </c>
    </row>
    <row r="12" spans="1:12" ht="15.75" x14ac:dyDescent="0.25">
      <c r="A12" s="43" t="s">
        <v>55</v>
      </c>
      <c r="B12" s="43"/>
      <c r="C12" s="44" t="s">
        <v>3</v>
      </c>
      <c r="D12" s="44"/>
      <c r="E12" s="45"/>
      <c r="F12" s="45">
        <f t="shared" ref="F12:K12" si="6">SUM(F2:F11)</f>
        <v>127000</v>
      </c>
      <c r="G12" s="45">
        <f t="shared" si="6"/>
        <v>164000</v>
      </c>
      <c r="H12" s="45">
        <f t="shared" si="6"/>
        <v>196600</v>
      </c>
      <c r="I12" s="45">
        <f t="shared" si="6"/>
        <v>146000</v>
      </c>
      <c r="J12" s="45">
        <f t="shared" si="6"/>
        <v>225000</v>
      </c>
      <c r="K12" s="45">
        <f t="shared" si="6"/>
        <v>183000</v>
      </c>
    </row>
    <row r="13" spans="1:12" ht="15.75" x14ac:dyDescent="0.25">
      <c r="A13" s="95" t="s">
        <v>63</v>
      </c>
      <c r="B13" s="390"/>
      <c r="C13" s="390"/>
      <c r="D13" s="390"/>
      <c r="E13" s="390"/>
      <c r="F13" s="88">
        <f t="shared" ref="F13:K13" si="7">F12*1.19</f>
        <v>151130</v>
      </c>
      <c r="G13" s="88">
        <f t="shared" si="7"/>
        <v>195160</v>
      </c>
      <c r="H13" s="88">
        <f t="shared" si="7"/>
        <v>233954</v>
      </c>
      <c r="I13" s="88">
        <f t="shared" si="7"/>
        <v>173740</v>
      </c>
      <c r="J13" s="88">
        <f t="shared" si="7"/>
        <v>267750</v>
      </c>
      <c r="K13" s="88">
        <f t="shared" si="7"/>
        <v>217770</v>
      </c>
    </row>
    <row r="14" spans="1:12" x14ac:dyDescent="0.25">
      <c r="A14" s="96" t="s">
        <v>64</v>
      </c>
      <c r="B14" s="391"/>
      <c r="C14" s="391"/>
      <c r="D14" s="391"/>
      <c r="E14" s="391"/>
      <c r="F14" s="97">
        <v>1.5</v>
      </c>
      <c r="G14" s="97">
        <v>2</v>
      </c>
      <c r="H14" s="97">
        <v>2.5</v>
      </c>
      <c r="I14" s="97">
        <v>2</v>
      </c>
      <c r="J14" s="97">
        <v>2.5</v>
      </c>
      <c r="K14" s="97">
        <v>2.5</v>
      </c>
    </row>
  </sheetData>
  <mergeCells count="2">
    <mergeCell ref="B13:E13"/>
    <mergeCell ref="B14:E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4B94-9731-4B60-AD52-0622A48682AD}">
  <sheetPr>
    <tabColor rgb="FFFFFF00"/>
  </sheetPr>
  <dimension ref="A1:K43"/>
  <sheetViews>
    <sheetView topLeftCell="A21" zoomScale="106" zoomScaleNormal="70" workbookViewId="0">
      <selection activeCell="I26" sqref="I26"/>
    </sheetView>
  </sheetViews>
  <sheetFormatPr baseColWidth="10" defaultRowHeight="15" x14ac:dyDescent="0.25"/>
  <cols>
    <col min="1" max="1" width="46.7109375" customWidth="1"/>
    <col min="2" max="2" width="9.7109375" customWidth="1"/>
    <col min="3" max="3" width="13.5703125" bestFit="1" customWidth="1"/>
    <col min="4" max="4" width="10.28515625" bestFit="1" customWidth="1"/>
    <col min="5" max="5" width="13.140625" bestFit="1" customWidth="1"/>
    <col min="6" max="6" width="13.5703125" customWidth="1"/>
    <col min="7" max="7" width="11.28515625" bestFit="1" customWidth="1"/>
    <col min="8" max="8" width="12.85546875" customWidth="1"/>
    <col min="9" max="10" width="12.140625" bestFit="1" customWidth="1"/>
    <col min="11" max="11" width="14.140625" customWidth="1"/>
    <col min="12" max="16" width="8.7109375" bestFit="1" customWidth="1"/>
    <col min="19" max="19" width="17" customWidth="1"/>
    <col min="20" max="20" width="15.140625" customWidth="1"/>
    <col min="21" max="21" width="20.140625" customWidth="1"/>
    <col min="22" max="22" width="16.42578125" customWidth="1"/>
    <col min="23" max="23" width="11.42578125" customWidth="1"/>
    <col min="24" max="24" width="12.28515625" customWidth="1"/>
    <col min="25" max="25" width="12.7109375" customWidth="1"/>
    <col min="26" max="26" width="11.7109375" customWidth="1"/>
    <col min="27" max="27" width="11.85546875" customWidth="1"/>
    <col min="28" max="28" width="11.28515625" customWidth="1"/>
    <col min="29" max="29" width="11.5703125" customWidth="1"/>
    <col min="30" max="30" width="11.85546875" customWidth="1"/>
    <col min="31" max="31" width="11.140625" customWidth="1"/>
    <col min="32" max="32" width="11.5703125" customWidth="1"/>
    <col min="33" max="33" width="12.28515625" customWidth="1"/>
    <col min="34" max="34" width="11.28515625" customWidth="1"/>
    <col min="35" max="35" width="12.5703125" customWidth="1"/>
    <col min="36" max="36" width="11.85546875" customWidth="1"/>
  </cols>
  <sheetData>
    <row r="1" spans="1:11" ht="23.25" x14ac:dyDescent="0.35">
      <c r="A1" s="304" t="s">
        <v>394</v>
      </c>
      <c r="I1" s="247" t="s">
        <v>389</v>
      </c>
      <c r="J1" s="247" t="s">
        <v>390</v>
      </c>
    </row>
    <row r="2" spans="1:11" ht="15.75" x14ac:dyDescent="0.25">
      <c r="A2" s="35" t="s">
        <v>403</v>
      </c>
      <c r="B2" s="35" t="s">
        <v>50</v>
      </c>
      <c r="C2" s="36" t="s">
        <v>2</v>
      </c>
      <c r="D2" s="37" t="s">
        <v>51</v>
      </c>
      <c r="E2" s="37" t="s">
        <v>57</v>
      </c>
      <c r="F2" s="50" t="s">
        <v>107</v>
      </c>
      <c r="G2" s="50" t="s">
        <v>108</v>
      </c>
      <c r="H2" s="50" t="s">
        <v>109</v>
      </c>
      <c r="I2" s="38" t="s">
        <v>114</v>
      </c>
      <c r="J2" s="38" t="s">
        <v>114</v>
      </c>
      <c r="K2" s="50">
        <v>60</v>
      </c>
    </row>
    <row r="3" spans="1:11" ht="15.75" x14ac:dyDescent="0.25">
      <c r="A3" s="39" t="s">
        <v>56</v>
      </c>
      <c r="B3" s="40" t="str">
        <f>'VALOR REPUESTOS'!$A$12</f>
        <v>A5W30</v>
      </c>
      <c r="C3" s="27">
        <f>'VALOR REPUESTOS'!$C$12</f>
        <v>8000</v>
      </c>
      <c r="D3" s="28">
        <v>7</v>
      </c>
      <c r="E3" s="29">
        <f>C3*D3</f>
        <v>56000</v>
      </c>
      <c r="F3" s="29">
        <f>$E$3</f>
        <v>56000</v>
      </c>
      <c r="G3" s="29">
        <f t="shared" ref="G3:K3" si="0">$E$3</f>
        <v>56000</v>
      </c>
      <c r="H3" s="29">
        <f t="shared" si="0"/>
        <v>56000</v>
      </c>
      <c r="I3" s="29">
        <f t="shared" si="0"/>
        <v>56000</v>
      </c>
      <c r="J3" s="29">
        <f t="shared" si="0"/>
        <v>56000</v>
      </c>
      <c r="K3" s="29">
        <f t="shared" si="0"/>
        <v>56000</v>
      </c>
    </row>
    <row r="4" spans="1:11" ht="15.75" x14ac:dyDescent="0.25">
      <c r="A4" s="39" t="s">
        <v>52</v>
      </c>
      <c r="B4" s="40" t="str">
        <f>'VALOR REPUESTOS'!$A$115</f>
        <v>FM</v>
      </c>
      <c r="C4" s="27">
        <f>'VALOR REPUESTOS'!$C$115</f>
        <v>12500</v>
      </c>
      <c r="D4" s="28">
        <v>1</v>
      </c>
      <c r="E4" s="29">
        <f t="shared" ref="E4:E17" si="1">C4*D4</f>
        <v>12500</v>
      </c>
      <c r="F4" s="29">
        <f>$E$4</f>
        <v>12500</v>
      </c>
      <c r="G4" s="29">
        <f t="shared" ref="G4:K4" si="2">$E$4</f>
        <v>12500</v>
      </c>
      <c r="H4" s="29">
        <f t="shared" si="2"/>
        <v>12500</v>
      </c>
      <c r="I4" s="29">
        <f t="shared" si="2"/>
        <v>12500</v>
      </c>
      <c r="J4" s="29">
        <f t="shared" si="2"/>
        <v>12500</v>
      </c>
      <c r="K4" s="29">
        <f t="shared" si="2"/>
        <v>12500</v>
      </c>
    </row>
    <row r="5" spans="1:11" ht="15.75" x14ac:dyDescent="0.25">
      <c r="A5" s="39" t="s">
        <v>223</v>
      </c>
      <c r="B5" s="40" t="str">
        <f>'VALOR REPUESTOS'!$A$17</f>
        <v>GTC</v>
      </c>
      <c r="C5" s="27">
        <f>'VALOR REPUESTOS'!$C$17</f>
        <v>3500</v>
      </c>
      <c r="D5" s="28">
        <v>1</v>
      </c>
      <c r="E5" s="29">
        <f t="shared" si="1"/>
        <v>3500</v>
      </c>
      <c r="F5" s="29">
        <f>$E$5</f>
        <v>3500</v>
      </c>
      <c r="G5" s="29">
        <f t="shared" ref="G5:K5" si="3">$E$5</f>
        <v>3500</v>
      </c>
      <c r="H5" s="29">
        <f t="shared" si="3"/>
        <v>3500</v>
      </c>
      <c r="I5" s="29">
        <f t="shared" si="3"/>
        <v>3500</v>
      </c>
      <c r="J5" s="29">
        <f t="shared" si="3"/>
        <v>3500</v>
      </c>
      <c r="K5" s="29">
        <f t="shared" si="3"/>
        <v>3500</v>
      </c>
    </row>
    <row r="6" spans="1:11" ht="15.75" x14ac:dyDescent="0.25">
      <c r="A6" s="39" t="s">
        <v>60</v>
      </c>
      <c r="B6" s="40" t="str">
        <f>'VALOR REPUESTOS'!$A$117</f>
        <v>FA</v>
      </c>
      <c r="C6" s="27">
        <f>'VALOR REPUESTOS'!$C$117</f>
        <v>21000</v>
      </c>
      <c r="D6" s="28">
        <v>1</v>
      </c>
      <c r="E6" s="29">
        <f t="shared" si="1"/>
        <v>21000</v>
      </c>
      <c r="F6" s="29"/>
      <c r="G6" s="29"/>
      <c r="H6" s="29">
        <f>$E$6</f>
        <v>21000</v>
      </c>
      <c r="I6" s="29"/>
      <c r="J6" s="29"/>
      <c r="K6" s="29">
        <f>$E$6</f>
        <v>21000</v>
      </c>
    </row>
    <row r="7" spans="1:11" ht="15.75" x14ac:dyDescent="0.25">
      <c r="A7" s="39" t="s">
        <v>119</v>
      </c>
      <c r="B7" s="40" t="str">
        <f>'VALOR REPUESTOS'!$A$118</f>
        <v>FC</v>
      </c>
      <c r="C7" s="27">
        <f>'VALOR REPUESTOS'!$C$118</f>
        <v>20000</v>
      </c>
      <c r="D7" s="28">
        <v>1</v>
      </c>
      <c r="E7" s="29">
        <f>C7*D7</f>
        <v>20000</v>
      </c>
      <c r="F7" s="29"/>
      <c r="G7" s="29">
        <f>$E$7</f>
        <v>20000</v>
      </c>
      <c r="H7" s="29"/>
      <c r="I7" s="29">
        <f>$E$7</f>
        <v>20000</v>
      </c>
      <c r="J7" s="29">
        <f t="shared" ref="J7:K7" si="4">$E$7</f>
        <v>20000</v>
      </c>
      <c r="K7" s="29">
        <f t="shared" si="4"/>
        <v>20000</v>
      </c>
    </row>
    <row r="8" spans="1:11" ht="15.75" x14ac:dyDescent="0.25">
      <c r="A8" s="39" t="s">
        <v>102</v>
      </c>
      <c r="B8" s="40" t="str">
        <f>'VALOR REPUESTOS'!$A$116</f>
        <v>FP</v>
      </c>
      <c r="C8" s="27">
        <f>'VALOR REPUESTOS'!$C$116</f>
        <v>19000</v>
      </c>
      <c r="D8" s="28">
        <v>1</v>
      </c>
      <c r="E8" s="29">
        <f>C8*D8</f>
        <v>19000</v>
      </c>
      <c r="F8" s="29"/>
      <c r="G8" s="29">
        <f>$E$8</f>
        <v>19000</v>
      </c>
      <c r="H8" s="29"/>
      <c r="I8" s="29">
        <f>$E$8</f>
        <v>19000</v>
      </c>
      <c r="J8" s="29">
        <f t="shared" ref="J8:K8" si="5">$E$8</f>
        <v>19000</v>
      </c>
      <c r="K8" s="29">
        <f t="shared" si="5"/>
        <v>19000</v>
      </c>
    </row>
    <row r="9" spans="1:11" ht="15.75" x14ac:dyDescent="0.25">
      <c r="A9" s="39" t="s">
        <v>65</v>
      </c>
      <c r="B9" s="40" t="str">
        <f>'VALOR REPUESTOS'!$A$6</f>
        <v>80W90</v>
      </c>
      <c r="C9" s="27">
        <f>'VALOR REPUESTOS'!$C$6</f>
        <v>10500</v>
      </c>
      <c r="D9" s="28">
        <v>2</v>
      </c>
      <c r="E9" s="29">
        <f t="shared" si="1"/>
        <v>21000</v>
      </c>
      <c r="F9" s="29"/>
      <c r="G9" s="29"/>
      <c r="H9" s="29"/>
      <c r="I9" s="29"/>
      <c r="J9" s="29">
        <f>$E$9</f>
        <v>21000</v>
      </c>
      <c r="K9" s="29"/>
    </row>
    <row r="10" spans="1:11" ht="15.75" x14ac:dyDescent="0.25">
      <c r="A10" s="39" t="s">
        <v>66</v>
      </c>
      <c r="B10" s="40" t="str">
        <f>'VALOR REPUESTOS'!$A$5</f>
        <v>80W90LS</v>
      </c>
      <c r="C10" s="27">
        <f>'VALOR REPUESTOS'!$C$5</f>
        <v>10500</v>
      </c>
      <c r="D10" s="28">
        <v>2.8</v>
      </c>
      <c r="E10" s="29">
        <f t="shared" si="1"/>
        <v>29399.999999999996</v>
      </c>
      <c r="F10" s="29"/>
      <c r="G10" s="29"/>
      <c r="H10" s="29"/>
      <c r="I10" s="29">
        <f>$E$10</f>
        <v>29399.999999999996</v>
      </c>
      <c r="J10" s="29">
        <f t="shared" ref="J10" si="6">$E$10</f>
        <v>29399.999999999996</v>
      </c>
      <c r="K10" s="29"/>
    </row>
    <row r="11" spans="1:11" ht="15.75" x14ac:dyDescent="0.25">
      <c r="A11" s="39" t="s">
        <v>208</v>
      </c>
      <c r="B11" s="40" t="str">
        <f>'VALOR REPUESTOS'!$A$16</f>
        <v>LLP</v>
      </c>
      <c r="C11" s="27">
        <f>'VALOR REPUESTOS'!$C$16</f>
        <v>3500</v>
      </c>
      <c r="D11" s="28">
        <v>1</v>
      </c>
      <c r="E11" s="29">
        <f t="shared" si="1"/>
        <v>3500</v>
      </c>
      <c r="F11" s="29">
        <f>$E$11</f>
        <v>3500</v>
      </c>
      <c r="G11" s="29">
        <f t="shared" ref="G11:K11" si="7">$E$11</f>
        <v>3500</v>
      </c>
      <c r="H11" s="29">
        <f t="shared" si="7"/>
        <v>3500</v>
      </c>
      <c r="I11" s="29">
        <f t="shared" si="7"/>
        <v>3500</v>
      </c>
      <c r="J11" s="29">
        <f t="shared" si="7"/>
        <v>3500</v>
      </c>
      <c r="K11" s="29">
        <f t="shared" si="7"/>
        <v>3500</v>
      </c>
    </row>
    <row r="12" spans="1:11" ht="15.75" x14ac:dyDescent="0.25">
      <c r="A12" s="39" t="s">
        <v>68</v>
      </c>
      <c r="B12" s="40" t="str">
        <f>'VALOR REPUESTOS'!$A$7</f>
        <v>A75W90</v>
      </c>
      <c r="C12" s="27">
        <f>'VALOR REPUESTOS'!$C$7</f>
        <v>12000</v>
      </c>
      <c r="D12" s="28">
        <v>2</v>
      </c>
      <c r="E12" s="29">
        <f>C12*D12</f>
        <v>24000</v>
      </c>
      <c r="F12" s="29"/>
      <c r="G12" s="29"/>
      <c r="H12" s="29"/>
      <c r="I12" s="29"/>
      <c r="J12" s="29">
        <f>$E$12</f>
        <v>24000</v>
      </c>
      <c r="K12" s="29"/>
    </row>
    <row r="13" spans="1:11" ht="15.75" x14ac:dyDescent="0.25">
      <c r="A13" s="39" t="s">
        <v>145</v>
      </c>
      <c r="B13" s="40" t="str">
        <f>'VALOR REPUESTOS'!$A$8</f>
        <v>75W90</v>
      </c>
      <c r="C13" s="27">
        <f>'VALOR REPUESTOS'!$C$8</f>
        <v>12000</v>
      </c>
      <c r="D13" s="28">
        <v>3</v>
      </c>
      <c r="E13" s="29">
        <f t="shared" si="1"/>
        <v>36000</v>
      </c>
      <c r="F13" s="29"/>
      <c r="G13" s="29"/>
      <c r="H13" s="29"/>
      <c r="I13" s="29">
        <f>$E$13</f>
        <v>36000</v>
      </c>
      <c r="J13" s="29">
        <f>$E$13</f>
        <v>36000</v>
      </c>
      <c r="K13" s="29"/>
    </row>
    <row r="14" spans="1:11" ht="15.75" x14ac:dyDescent="0.25">
      <c r="A14" s="143" t="s">
        <v>120</v>
      </c>
      <c r="B14" s="68" t="str">
        <f>'VALOR REPUESTOS'!$A$3</f>
        <v>AL1C1</v>
      </c>
      <c r="C14" s="29">
        <f>'VALOR REPUESTOS'!$C$3</f>
        <v>6000</v>
      </c>
      <c r="D14" s="69">
        <v>8</v>
      </c>
      <c r="E14" s="29">
        <f t="shared" si="1"/>
        <v>48000</v>
      </c>
      <c r="F14" s="29"/>
      <c r="G14" s="29"/>
      <c r="H14" s="29"/>
      <c r="I14" s="29"/>
      <c r="J14" s="29"/>
      <c r="K14" s="29"/>
    </row>
    <row r="15" spans="1:11" ht="15.75" x14ac:dyDescent="0.25">
      <c r="A15" s="39" t="s">
        <v>61</v>
      </c>
      <c r="B15" s="40" t="str">
        <f>'VALOR REPUESTOS'!$A$9</f>
        <v>AL3C1F</v>
      </c>
      <c r="C15" s="27">
        <f>'VALOR REPUESTOS'!$C$9</f>
        <v>6800</v>
      </c>
      <c r="D15" s="28">
        <v>1</v>
      </c>
      <c r="E15" s="29">
        <f t="shared" si="1"/>
        <v>6800</v>
      </c>
      <c r="F15" s="29"/>
      <c r="G15" s="29"/>
      <c r="H15" s="29"/>
      <c r="I15" s="29"/>
      <c r="J15" s="29"/>
      <c r="K15" s="29"/>
    </row>
    <row r="16" spans="1:11" ht="15.75" x14ac:dyDescent="0.25">
      <c r="A16" s="39" t="s">
        <v>85</v>
      </c>
      <c r="B16" s="40" t="str">
        <f>'VALOR REPUESTOS'!$A$9</f>
        <v>AL3C1F</v>
      </c>
      <c r="C16" s="27">
        <f>'VALOR REPUESTOS'!$C$9</f>
        <v>6800</v>
      </c>
      <c r="D16" s="28">
        <v>1</v>
      </c>
      <c r="E16" s="29">
        <f t="shared" si="1"/>
        <v>6800</v>
      </c>
      <c r="F16" s="29"/>
      <c r="G16" s="29"/>
      <c r="H16" s="29"/>
      <c r="I16" s="29"/>
      <c r="J16" s="29"/>
      <c r="K16" s="29"/>
    </row>
    <row r="17" spans="1:11" ht="15.75" x14ac:dyDescent="0.25">
      <c r="A17" s="40" t="s">
        <v>48</v>
      </c>
      <c r="B17" s="40" t="str">
        <f>'VALOR REPUESTOS'!$A$11</f>
        <v>MATEI</v>
      </c>
      <c r="C17" s="27">
        <f>'VALOR REPUESTOS'!$C$11</f>
        <v>10000</v>
      </c>
      <c r="D17" s="28">
        <v>1</v>
      </c>
      <c r="E17" s="29">
        <f t="shared" si="1"/>
        <v>10000</v>
      </c>
      <c r="F17" s="29">
        <f>$E$17</f>
        <v>10000</v>
      </c>
      <c r="G17" s="29">
        <f t="shared" ref="G17:K17" si="8">$E$17</f>
        <v>10000</v>
      </c>
      <c r="H17" s="29">
        <f t="shared" si="8"/>
        <v>10000</v>
      </c>
      <c r="I17" s="29">
        <f t="shared" si="8"/>
        <v>10000</v>
      </c>
      <c r="J17" s="29">
        <f t="shared" si="8"/>
        <v>10000</v>
      </c>
      <c r="K17" s="29">
        <f t="shared" si="8"/>
        <v>10000</v>
      </c>
    </row>
    <row r="18" spans="1:11" ht="15.75" x14ac:dyDescent="0.25">
      <c r="A18" s="41" t="s">
        <v>1</v>
      </c>
      <c r="B18" s="40" t="str">
        <f>'VALOR REPUESTOS'!$A$10</f>
        <v>MO</v>
      </c>
      <c r="C18" s="27">
        <f>'VALOR REPUESTOS'!$C$10</f>
        <v>38000</v>
      </c>
      <c r="D18" s="28"/>
      <c r="E18" s="29"/>
      <c r="F18" s="42">
        <f>C18*F21</f>
        <v>76000</v>
      </c>
      <c r="G18" s="42">
        <f>C18*G21</f>
        <v>95000</v>
      </c>
      <c r="H18" s="42">
        <f>C18*H21</f>
        <v>76000</v>
      </c>
      <c r="I18" s="42">
        <f>C18*I21</f>
        <v>114000</v>
      </c>
      <c r="J18" s="42">
        <f>C18*J21</f>
        <v>114000</v>
      </c>
      <c r="K18" s="42">
        <f>C18*K21</f>
        <v>95000</v>
      </c>
    </row>
    <row r="19" spans="1:11" ht="15.75" x14ac:dyDescent="0.25">
      <c r="A19" s="43" t="s">
        <v>55</v>
      </c>
      <c r="B19" s="43"/>
      <c r="C19" s="44"/>
      <c r="D19" s="44"/>
      <c r="E19" s="45"/>
      <c r="F19" s="45">
        <f t="shared" ref="F19:I19" si="9">SUM(F3:F18)</f>
        <v>161500</v>
      </c>
      <c r="G19" s="45">
        <f t="shared" si="9"/>
        <v>219500</v>
      </c>
      <c r="H19" s="45">
        <f t="shared" si="9"/>
        <v>182500</v>
      </c>
      <c r="I19" s="45">
        <f t="shared" si="9"/>
        <v>303900</v>
      </c>
      <c r="J19" s="45">
        <f t="shared" ref="J19" si="10">SUM(J3:J18)</f>
        <v>348900</v>
      </c>
      <c r="K19" s="45">
        <f t="shared" ref="K19" si="11">SUM(K3:K18)</f>
        <v>240500</v>
      </c>
    </row>
    <row r="20" spans="1:11" ht="15.75" x14ac:dyDescent="0.25">
      <c r="A20" s="46" t="s">
        <v>63</v>
      </c>
      <c r="B20" s="18"/>
      <c r="C20" s="47"/>
      <c r="D20" s="18"/>
      <c r="E20" s="18"/>
      <c r="F20" s="151">
        <f>F19*1.19</f>
        <v>192185</v>
      </c>
      <c r="G20" s="151">
        <f t="shared" ref="G20:I20" si="12">G19*1.19</f>
        <v>261205</v>
      </c>
      <c r="H20" s="151">
        <f>H19*1.19</f>
        <v>217175</v>
      </c>
      <c r="I20" s="151">
        <f t="shared" si="12"/>
        <v>361641</v>
      </c>
      <c r="J20" s="151">
        <f t="shared" ref="J20" si="13">J19*1.19</f>
        <v>415191</v>
      </c>
      <c r="K20" s="151">
        <f>K19*1.19</f>
        <v>286195</v>
      </c>
    </row>
    <row r="21" spans="1:11" x14ac:dyDescent="0.25">
      <c r="A21" s="46" t="s">
        <v>64</v>
      </c>
      <c r="B21" s="18"/>
      <c r="C21" s="47"/>
      <c r="D21" s="18"/>
      <c r="E21" s="18"/>
      <c r="F21" s="48">
        <v>2</v>
      </c>
      <c r="G21" s="48">
        <v>2.5</v>
      </c>
      <c r="H21" s="48">
        <v>2</v>
      </c>
      <c r="I21" s="48">
        <v>3</v>
      </c>
      <c r="J21" s="48">
        <v>3</v>
      </c>
      <c r="K21" s="48">
        <v>2.5</v>
      </c>
    </row>
    <row r="23" spans="1:11" ht="23.25" x14ac:dyDescent="0.35">
      <c r="A23" s="304" t="s">
        <v>395</v>
      </c>
      <c r="B23" s="392" t="s">
        <v>459</v>
      </c>
      <c r="C23" s="392"/>
      <c r="D23" s="392"/>
      <c r="E23" s="392"/>
      <c r="F23" s="392"/>
      <c r="G23" s="392"/>
      <c r="H23" s="392"/>
      <c r="I23" s="247" t="s">
        <v>389</v>
      </c>
      <c r="J23" s="247" t="s">
        <v>390</v>
      </c>
    </row>
    <row r="24" spans="1:11" s="246" customFormat="1" ht="56.25" customHeight="1" x14ac:dyDescent="0.25">
      <c r="A24" s="288" t="s">
        <v>403</v>
      </c>
      <c r="B24" s="288" t="s">
        <v>50</v>
      </c>
      <c r="C24" s="289" t="s">
        <v>2</v>
      </c>
      <c r="D24" s="288" t="s">
        <v>51</v>
      </c>
      <c r="E24" s="288" t="s">
        <v>57</v>
      </c>
      <c r="F24" s="291" t="s">
        <v>391</v>
      </c>
      <c r="G24" s="291" t="s">
        <v>393</v>
      </c>
      <c r="H24" s="290">
        <v>50</v>
      </c>
      <c r="I24" s="323" t="s">
        <v>392</v>
      </c>
      <c r="J24" s="323" t="s">
        <v>392</v>
      </c>
      <c r="K24" s="290">
        <v>100</v>
      </c>
    </row>
    <row r="25" spans="1:11" ht="15.75" x14ac:dyDescent="0.25">
      <c r="A25" s="292" t="s">
        <v>56</v>
      </c>
      <c r="B25" s="293" t="str">
        <f>'VALOR REPUESTOS'!$A$12</f>
        <v>A5W30</v>
      </c>
      <c r="C25" s="294">
        <f>'VALOR REPUESTOS'!$C$12</f>
        <v>8000</v>
      </c>
      <c r="D25" s="295">
        <v>7</v>
      </c>
      <c r="E25" s="294">
        <f>C25*D25</f>
        <v>56000</v>
      </c>
      <c r="F25" s="294">
        <f>$E$25</f>
        <v>56000</v>
      </c>
      <c r="G25" s="294">
        <f t="shared" ref="G25:K25" si="14">$E$25</f>
        <v>56000</v>
      </c>
      <c r="H25" s="294">
        <f t="shared" si="14"/>
        <v>56000</v>
      </c>
      <c r="I25" s="294">
        <f t="shared" si="14"/>
        <v>56000</v>
      </c>
      <c r="J25" s="294">
        <f t="shared" si="14"/>
        <v>56000</v>
      </c>
      <c r="K25" s="294">
        <f t="shared" si="14"/>
        <v>56000</v>
      </c>
    </row>
    <row r="26" spans="1:11" ht="15.75" x14ac:dyDescent="0.25">
      <c r="A26" s="292" t="s">
        <v>52</v>
      </c>
      <c r="B26" s="293" t="str">
        <f>'VALOR REPUESTOS'!$A$115</f>
        <v>FM</v>
      </c>
      <c r="C26" s="294">
        <f>'VALOR REPUESTOS'!$C$115</f>
        <v>12500</v>
      </c>
      <c r="D26" s="295">
        <v>1</v>
      </c>
      <c r="E26" s="294">
        <f t="shared" ref="E26:E28" si="15">C26*D26</f>
        <v>12500</v>
      </c>
      <c r="F26" s="294">
        <f>$E$26</f>
        <v>12500</v>
      </c>
      <c r="G26" s="294">
        <f t="shared" ref="G26:K26" si="16">$E$26</f>
        <v>12500</v>
      </c>
      <c r="H26" s="294">
        <f t="shared" si="16"/>
        <v>12500</v>
      </c>
      <c r="I26" s="294">
        <f t="shared" si="16"/>
        <v>12500</v>
      </c>
      <c r="J26" s="294">
        <f t="shared" si="16"/>
        <v>12500</v>
      </c>
      <c r="K26" s="294">
        <f t="shared" si="16"/>
        <v>12500</v>
      </c>
    </row>
    <row r="27" spans="1:11" ht="15.75" x14ac:dyDescent="0.25">
      <c r="A27" s="292" t="s">
        <v>223</v>
      </c>
      <c r="B27" s="293" t="str">
        <f>'VALOR REPUESTOS'!$A$17</f>
        <v>GTC</v>
      </c>
      <c r="C27" s="294">
        <f>'VALOR REPUESTOS'!$C$17</f>
        <v>3500</v>
      </c>
      <c r="D27" s="295">
        <v>1</v>
      </c>
      <c r="E27" s="294">
        <f t="shared" si="15"/>
        <v>3500</v>
      </c>
      <c r="F27" s="294">
        <f>$E$27</f>
        <v>3500</v>
      </c>
      <c r="G27" s="294">
        <f t="shared" ref="G27:K27" si="17">$E$27</f>
        <v>3500</v>
      </c>
      <c r="H27" s="294">
        <f t="shared" si="17"/>
        <v>3500</v>
      </c>
      <c r="I27" s="294">
        <f t="shared" si="17"/>
        <v>3500</v>
      </c>
      <c r="J27" s="294">
        <f t="shared" si="17"/>
        <v>3500</v>
      </c>
      <c r="K27" s="294">
        <f t="shared" si="17"/>
        <v>3500</v>
      </c>
    </row>
    <row r="28" spans="1:11" ht="15.75" x14ac:dyDescent="0.25">
      <c r="A28" s="292" t="s">
        <v>60</v>
      </c>
      <c r="B28" s="293" t="str">
        <f>'VALOR REPUESTOS'!$A$117</f>
        <v>FA</v>
      </c>
      <c r="C28" s="294">
        <f>'VALOR REPUESTOS'!$C$117</f>
        <v>21000</v>
      </c>
      <c r="D28" s="295">
        <v>1</v>
      </c>
      <c r="E28" s="294">
        <f t="shared" si="15"/>
        <v>21000</v>
      </c>
      <c r="F28" s="294">
        <f>$E$28</f>
        <v>21000</v>
      </c>
      <c r="G28" s="294">
        <f t="shared" ref="G28:K28" si="18">$E$28</f>
        <v>21000</v>
      </c>
      <c r="H28" s="294">
        <f t="shared" si="18"/>
        <v>21000</v>
      </c>
      <c r="I28" s="294">
        <f t="shared" si="18"/>
        <v>21000</v>
      </c>
      <c r="J28" s="294">
        <f t="shared" si="18"/>
        <v>21000</v>
      </c>
      <c r="K28" s="294">
        <f t="shared" si="18"/>
        <v>21000</v>
      </c>
    </row>
    <row r="29" spans="1:11" ht="15.75" x14ac:dyDescent="0.25">
      <c r="A29" s="292" t="s">
        <v>119</v>
      </c>
      <c r="B29" s="293" t="str">
        <f>'VALOR REPUESTOS'!$A$118</f>
        <v>FC</v>
      </c>
      <c r="C29" s="294">
        <f>'VALOR REPUESTOS'!$C$118</f>
        <v>20000</v>
      </c>
      <c r="D29" s="295">
        <v>1</v>
      </c>
      <c r="E29" s="294">
        <f>C29*D29</f>
        <v>20000</v>
      </c>
      <c r="F29" s="294"/>
      <c r="G29" s="294"/>
      <c r="H29" s="294">
        <f>$E$29</f>
        <v>20000</v>
      </c>
      <c r="I29" s="294">
        <f t="shared" ref="I29:K29" si="19">$E$29</f>
        <v>20000</v>
      </c>
      <c r="J29" s="294">
        <f t="shared" si="19"/>
        <v>20000</v>
      </c>
      <c r="K29" s="294">
        <f t="shared" si="19"/>
        <v>20000</v>
      </c>
    </row>
    <row r="30" spans="1:11" ht="15.75" x14ac:dyDescent="0.25">
      <c r="A30" s="292" t="s">
        <v>102</v>
      </c>
      <c r="B30" s="293" t="str">
        <f>'VALOR REPUESTOS'!$A$116</f>
        <v>FP</v>
      </c>
      <c r="C30" s="294">
        <f>'VALOR REPUESTOS'!$C$116</f>
        <v>19000</v>
      </c>
      <c r="D30" s="295">
        <v>1</v>
      </c>
      <c r="E30" s="294">
        <f>C30*D30</f>
        <v>19000</v>
      </c>
      <c r="F30" s="294"/>
      <c r="G30" s="294">
        <f>$E$30</f>
        <v>19000</v>
      </c>
      <c r="H30" s="294">
        <f t="shared" ref="H30:K30" si="20">$E$30</f>
        <v>19000</v>
      </c>
      <c r="I30" s="294">
        <f t="shared" si="20"/>
        <v>19000</v>
      </c>
      <c r="J30" s="294">
        <f t="shared" si="20"/>
        <v>19000</v>
      </c>
      <c r="K30" s="294">
        <f t="shared" si="20"/>
        <v>19000</v>
      </c>
    </row>
    <row r="31" spans="1:11" ht="15.75" x14ac:dyDescent="0.25">
      <c r="A31" s="292" t="s">
        <v>65</v>
      </c>
      <c r="B31" s="293" t="str">
        <f>'VALOR REPUESTOS'!$A$6</f>
        <v>80W90</v>
      </c>
      <c r="C31" s="294">
        <f>'VALOR REPUESTOS'!$C$6</f>
        <v>10500</v>
      </c>
      <c r="D31" s="295">
        <v>2</v>
      </c>
      <c r="E31" s="294">
        <f t="shared" ref="E31:E33" si="21">C31*D31</f>
        <v>21000</v>
      </c>
      <c r="F31" s="294"/>
      <c r="G31" s="294"/>
      <c r="H31" s="294"/>
      <c r="I31" s="294"/>
      <c r="J31" s="294">
        <f>$E$31</f>
        <v>21000</v>
      </c>
      <c r="K31" s="294">
        <f>$E$31</f>
        <v>21000</v>
      </c>
    </row>
    <row r="32" spans="1:11" ht="15.75" x14ac:dyDescent="0.25">
      <c r="A32" s="292" t="s">
        <v>66</v>
      </c>
      <c r="B32" s="293" t="str">
        <f>'VALOR REPUESTOS'!$A$5</f>
        <v>80W90LS</v>
      </c>
      <c r="C32" s="294">
        <f>'VALOR REPUESTOS'!$C$5</f>
        <v>10500</v>
      </c>
      <c r="D32" s="295">
        <v>2.8</v>
      </c>
      <c r="E32" s="294">
        <f t="shared" si="21"/>
        <v>29399.999999999996</v>
      </c>
      <c r="F32" s="294"/>
      <c r="G32" s="294"/>
      <c r="H32" s="294"/>
      <c r="I32" s="294">
        <f>$E$32</f>
        <v>29399.999999999996</v>
      </c>
      <c r="J32" s="294">
        <f t="shared" ref="J32:K32" si="22">$E$32</f>
        <v>29399.999999999996</v>
      </c>
      <c r="K32" s="294">
        <f t="shared" si="22"/>
        <v>29399.999999999996</v>
      </c>
    </row>
    <row r="33" spans="1:11" ht="15.75" x14ac:dyDescent="0.25">
      <c r="A33" s="292" t="s">
        <v>208</v>
      </c>
      <c r="B33" s="293" t="str">
        <f>'VALOR REPUESTOS'!$A$16</f>
        <v>LLP</v>
      </c>
      <c r="C33" s="294">
        <f>'VALOR REPUESTOS'!$C$16</f>
        <v>3500</v>
      </c>
      <c r="D33" s="295">
        <v>1</v>
      </c>
      <c r="E33" s="294">
        <f t="shared" si="21"/>
        <v>3500</v>
      </c>
      <c r="F33" s="294">
        <f>$E$33</f>
        <v>3500</v>
      </c>
      <c r="G33" s="294">
        <f t="shared" ref="G33:K33" si="23">$E$33</f>
        <v>3500</v>
      </c>
      <c r="H33" s="294">
        <f t="shared" si="23"/>
        <v>3500</v>
      </c>
      <c r="I33" s="294">
        <f t="shared" si="23"/>
        <v>3500</v>
      </c>
      <c r="J33" s="294">
        <f t="shared" si="23"/>
        <v>3500</v>
      </c>
      <c r="K33" s="294">
        <f t="shared" si="23"/>
        <v>3500</v>
      </c>
    </row>
    <row r="34" spans="1:11" ht="15.75" x14ac:dyDescent="0.25">
      <c r="A34" s="292" t="s">
        <v>68</v>
      </c>
      <c r="B34" s="293" t="str">
        <f>'VALOR REPUESTOS'!$A$7</f>
        <v>A75W90</v>
      </c>
      <c r="C34" s="294">
        <f>'VALOR REPUESTOS'!$C$7</f>
        <v>12000</v>
      </c>
      <c r="D34" s="295">
        <v>2</v>
      </c>
      <c r="E34" s="294">
        <f>C34*D34</f>
        <v>24000</v>
      </c>
      <c r="F34" s="294"/>
      <c r="G34" s="294"/>
      <c r="H34" s="294"/>
      <c r="I34" s="294"/>
      <c r="J34" s="294">
        <f>$E$34</f>
        <v>24000</v>
      </c>
      <c r="K34" s="294">
        <f>$E$34</f>
        <v>24000</v>
      </c>
    </row>
    <row r="35" spans="1:11" ht="15.75" x14ac:dyDescent="0.25">
      <c r="A35" s="292" t="s">
        <v>145</v>
      </c>
      <c r="B35" s="293" t="str">
        <f>'VALOR REPUESTOS'!$A$8</f>
        <v>75W90</v>
      </c>
      <c r="C35" s="294">
        <f>'VALOR REPUESTOS'!$C$8</f>
        <v>12000</v>
      </c>
      <c r="D35" s="295">
        <v>3</v>
      </c>
      <c r="E35" s="294">
        <f t="shared" ref="E35:E39" si="24">C35*D35</f>
        <v>36000</v>
      </c>
      <c r="F35" s="294"/>
      <c r="G35" s="294"/>
      <c r="H35" s="294"/>
      <c r="I35" s="294">
        <f>$E$35</f>
        <v>36000</v>
      </c>
      <c r="J35" s="294">
        <f t="shared" ref="J35:K35" si="25">$E$35</f>
        <v>36000</v>
      </c>
      <c r="K35" s="294">
        <f t="shared" si="25"/>
        <v>36000</v>
      </c>
    </row>
    <row r="36" spans="1:11" ht="15.75" x14ac:dyDescent="0.25">
      <c r="A36" s="292" t="s">
        <v>120</v>
      </c>
      <c r="B36" s="293" t="str">
        <f>'VALOR REPUESTOS'!$A$3</f>
        <v>AL1C1</v>
      </c>
      <c r="C36" s="294">
        <f>'VALOR REPUESTOS'!$C$3</f>
        <v>6000</v>
      </c>
      <c r="D36" s="295">
        <v>8</v>
      </c>
      <c r="E36" s="294">
        <f t="shared" si="24"/>
        <v>48000</v>
      </c>
      <c r="F36" s="294"/>
      <c r="G36" s="294"/>
      <c r="H36" s="294">
        <f>$E$36</f>
        <v>48000</v>
      </c>
      <c r="I36" s="294"/>
      <c r="J36" s="294"/>
      <c r="K36" s="294">
        <f>$E$36</f>
        <v>48000</v>
      </c>
    </row>
    <row r="37" spans="1:11" ht="15.75" x14ac:dyDescent="0.25">
      <c r="A37" s="292" t="s">
        <v>61</v>
      </c>
      <c r="B37" s="293" t="str">
        <f>'VALOR REPUESTOS'!$A$9</f>
        <v>AL3C1F</v>
      </c>
      <c r="C37" s="294">
        <f>'VALOR REPUESTOS'!$C$9</f>
        <v>6800</v>
      </c>
      <c r="D37" s="295">
        <v>1</v>
      </c>
      <c r="E37" s="294">
        <f t="shared" si="24"/>
        <v>6800</v>
      </c>
      <c r="F37" s="294"/>
      <c r="G37" s="294"/>
      <c r="H37" s="294">
        <f>$E$37</f>
        <v>6800</v>
      </c>
      <c r="I37" s="294"/>
      <c r="J37" s="294"/>
      <c r="K37" s="294">
        <f>$E$37</f>
        <v>6800</v>
      </c>
    </row>
    <row r="38" spans="1:11" ht="15.75" x14ac:dyDescent="0.25">
      <c r="A38" s="292" t="s">
        <v>85</v>
      </c>
      <c r="B38" s="293" t="str">
        <f>'VALOR REPUESTOS'!$A$9</f>
        <v>AL3C1F</v>
      </c>
      <c r="C38" s="294">
        <f>'VALOR REPUESTOS'!$C$9</f>
        <v>6800</v>
      </c>
      <c r="D38" s="295">
        <v>1</v>
      </c>
      <c r="E38" s="294">
        <f t="shared" si="24"/>
        <v>6800</v>
      </c>
      <c r="F38" s="294"/>
      <c r="G38" s="294"/>
      <c r="H38" s="294"/>
      <c r="I38" s="294"/>
      <c r="J38" s="294"/>
      <c r="K38" s="294"/>
    </row>
    <row r="39" spans="1:11" ht="15.75" x14ac:dyDescent="0.25">
      <c r="A39" s="293" t="s">
        <v>48</v>
      </c>
      <c r="B39" s="293" t="str">
        <f>'VALOR REPUESTOS'!$A$11</f>
        <v>MATEI</v>
      </c>
      <c r="C39" s="294">
        <f>'VALOR REPUESTOS'!$C$11</f>
        <v>10000</v>
      </c>
      <c r="D39" s="295">
        <v>1</v>
      </c>
      <c r="E39" s="294">
        <f t="shared" si="24"/>
        <v>10000</v>
      </c>
      <c r="F39" s="294">
        <f>$E$39</f>
        <v>10000</v>
      </c>
      <c r="G39" s="294">
        <f t="shared" ref="G39:K39" si="26">$E$39</f>
        <v>10000</v>
      </c>
      <c r="H39" s="294">
        <f t="shared" si="26"/>
        <v>10000</v>
      </c>
      <c r="I39" s="294">
        <f t="shared" si="26"/>
        <v>10000</v>
      </c>
      <c r="J39" s="294">
        <f t="shared" si="26"/>
        <v>10000</v>
      </c>
      <c r="K39" s="294">
        <f t="shared" si="26"/>
        <v>10000</v>
      </c>
    </row>
    <row r="40" spans="1:11" ht="15.75" x14ac:dyDescent="0.25">
      <c r="A40" s="293" t="s">
        <v>1</v>
      </c>
      <c r="B40" s="293" t="str">
        <f>'VALOR REPUESTOS'!$A$10</f>
        <v>MO</v>
      </c>
      <c r="C40" s="294">
        <f>'VALOR REPUESTOS'!$C$10</f>
        <v>38000</v>
      </c>
      <c r="D40" s="295"/>
      <c r="E40" s="294"/>
      <c r="F40" s="294">
        <f>C40*F43</f>
        <v>76000</v>
      </c>
      <c r="G40" s="294">
        <f>C40*G43</f>
        <v>76000</v>
      </c>
      <c r="H40" s="294">
        <f>C40*H43</f>
        <v>114000</v>
      </c>
      <c r="I40" s="294">
        <f>C40*I43</f>
        <v>114000</v>
      </c>
      <c r="J40" s="294">
        <f>C40*J43</f>
        <v>114000</v>
      </c>
      <c r="K40" s="294">
        <f>C40*K43</f>
        <v>152000</v>
      </c>
    </row>
    <row r="41" spans="1:11" ht="15.75" x14ac:dyDescent="0.25">
      <c r="A41" s="292" t="s">
        <v>55</v>
      </c>
      <c r="B41" s="292"/>
      <c r="C41" s="296" t="s">
        <v>3</v>
      </c>
      <c r="D41" s="296"/>
      <c r="E41" s="297"/>
      <c r="F41" s="297">
        <f t="shared" ref="F41:K41" si="27">SUM(F25:F40)</f>
        <v>182500</v>
      </c>
      <c r="G41" s="297">
        <f t="shared" si="27"/>
        <v>201500</v>
      </c>
      <c r="H41" s="297">
        <f t="shared" si="27"/>
        <v>314300</v>
      </c>
      <c r="I41" s="297">
        <f t="shared" si="27"/>
        <v>324900</v>
      </c>
      <c r="J41" s="297">
        <f t="shared" si="27"/>
        <v>369900</v>
      </c>
      <c r="K41" s="297">
        <f t="shared" si="27"/>
        <v>462700</v>
      </c>
    </row>
    <row r="42" spans="1:11" ht="15.75" x14ac:dyDescent="0.25">
      <c r="A42" s="298" t="s">
        <v>63</v>
      </c>
      <c r="B42" s="299"/>
      <c r="C42" s="300"/>
      <c r="D42" s="299"/>
      <c r="E42" s="299"/>
      <c r="F42" s="297">
        <f>F41*1.19</f>
        <v>217175</v>
      </c>
      <c r="G42" s="297">
        <f>G41*1.19</f>
        <v>239785</v>
      </c>
      <c r="H42" s="297">
        <f t="shared" ref="H42" si="28">H41*1.19</f>
        <v>374017</v>
      </c>
      <c r="I42" s="297">
        <f t="shared" ref="I42:J42" si="29">I41*1.19</f>
        <v>386631</v>
      </c>
      <c r="J42" s="297">
        <f t="shared" si="29"/>
        <v>440181</v>
      </c>
      <c r="K42" s="297">
        <f t="shared" ref="K42" si="30">K41*1.19</f>
        <v>550613</v>
      </c>
    </row>
    <row r="43" spans="1:11" x14ac:dyDescent="0.25">
      <c r="A43" s="298" t="s">
        <v>64</v>
      </c>
      <c r="B43" s="299"/>
      <c r="C43" s="300"/>
      <c r="D43" s="299"/>
      <c r="E43" s="299"/>
      <c r="F43" s="301">
        <v>2</v>
      </c>
      <c r="G43" s="301">
        <v>2</v>
      </c>
      <c r="H43" s="301">
        <v>3</v>
      </c>
      <c r="I43" s="301">
        <v>3</v>
      </c>
      <c r="J43" s="301">
        <v>3</v>
      </c>
      <c r="K43" s="301">
        <v>4</v>
      </c>
    </row>
  </sheetData>
  <mergeCells count="1">
    <mergeCell ref="B23:H23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24C5-B2A3-40DA-9FAC-4A06A8965DB6}">
  <sheetPr>
    <tabColor rgb="FFFFFF00"/>
  </sheetPr>
  <dimension ref="A1:L41"/>
  <sheetViews>
    <sheetView topLeftCell="A21" zoomScale="114" zoomScaleNormal="90" workbookViewId="0">
      <selection activeCell="A47" sqref="A47"/>
    </sheetView>
  </sheetViews>
  <sheetFormatPr baseColWidth="10" defaultRowHeight="15" x14ac:dyDescent="0.25"/>
  <cols>
    <col min="1" max="1" width="41" bestFit="1" customWidth="1"/>
    <col min="2" max="2" width="10.140625" customWidth="1"/>
    <col min="3" max="3" width="13.5703125" bestFit="1" customWidth="1"/>
    <col min="4" max="4" width="10.42578125" bestFit="1" customWidth="1"/>
    <col min="5" max="5" width="13.28515625" bestFit="1" customWidth="1"/>
    <col min="6" max="12" width="10.7109375" bestFit="1" customWidth="1"/>
    <col min="13" max="13" width="11.42578125" customWidth="1"/>
  </cols>
  <sheetData>
    <row r="1" spans="1:12" ht="15.75" x14ac:dyDescent="0.25">
      <c r="A1" s="305" t="s">
        <v>224</v>
      </c>
      <c r="B1" s="7" t="s">
        <v>50</v>
      </c>
      <c r="C1" s="24" t="s">
        <v>2</v>
      </c>
      <c r="D1" s="21" t="s">
        <v>51</v>
      </c>
      <c r="E1" s="21" t="s">
        <v>57</v>
      </c>
      <c r="F1" s="21">
        <v>10</v>
      </c>
      <c r="G1" s="9">
        <v>25</v>
      </c>
      <c r="H1" s="9">
        <v>40</v>
      </c>
      <c r="I1" s="8">
        <v>55</v>
      </c>
      <c r="J1" s="9">
        <v>70</v>
      </c>
      <c r="K1" s="9" t="s">
        <v>229</v>
      </c>
      <c r="L1" s="8">
        <v>100</v>
      </c>
    </row>
    <row r="2" spans="1:12" ht="15.75" x14ac:dyDescent="0.25">
      <c r="A2" s="39" t="s">
        <v>56</v>
      </c>
      <c r="B2" s="68" t="str">
        <f>'VALOR REPUESTOS'!$A$12</f>
        <v>A5W30</v>
      </c>
      <c r="C2" s="29">
        <f>'VALOR REPUESTOS'!$C$12</f>
        <v>8000</v>
      </c>
      <c r="D2" s="69">
        <v>5.5</v>
      </c>
      <c r="E2" s="29">
        <f>C2*D2</f>
        <v>44000</v>
      </c>
      <c r="F2" s="29">
        <f>$E$2</f>
        <v>44000</v>
      </c>
      <c r="G2" s="29">
        <f t="shared" ref="G2:L2" si="0">$E$2</f>
        <v>44000</v>
      </c>
      <c r="H2" s="29">
        <f t="shared" si="0"/>
        <v>44000</v>
      </c>
      <c r="I2" s="29">
        <f t="shared" si="0"/>
        <v>44000</v>
      </c>
      <c r="J2" s="29">
        <f t="shared" si="0"/>
        <v>44000</v>
      </c>
      <c r="K2" s="29">
        <f t="shared" si="0"/>
        <v>44000</v>
      </c>
      <c r="L2" s="29">
        <f t="shared" si="0"/>
        <v>44000</v>
      </c>
    </row>
    <row r="3" spans="1:12" ht="15.75" x14ac:dyDescent="0.25">
      <c r="A3" s="39" t="s">
        <v>52</v>
      </c>
      <c r="B3" s="68" t="str">
        <f>'VALOR REPUESTOS'!$A$119</f>
        <v>FM</v>
      </c>
      <c r="C3" s="29">
        <f>'VALOR REPUESTOS'!$C$119</f>
        <v>15000</v>
      </c>
      <c r="D3" s="69">
        <v>1</v>
      </c>
      <c r="E3" s="29">
        <f t="shared" ref="E3:E16" si="1">C3*D3</f>
        <v>15000</v>
      </c>
      <c r="F3" s="29">
        <f>$E$3</f>
        <v>15000</v>
      </c>
      <c r="G3" s="29">
        <f t="shared" ref="G3:L3" si="2">$E$3</f>
        <v>15000</v>
      </c>
      <c r="H3" s="29">
        <f t="shared" si="2"/>
        <v>15000</v>
      </c>
      <c r="I3" s="29">
        <f t="shared" si="2"/>
        <v>15000</v>
      </c>
      <c r="J3" s="29">
        <f t="shared" si="2"/>
        <v>15000</v>
      </c>
      <c r="K3" s="29">
        <f t="shared" si="2"/>
        <v>15000</v>
      </c>
      <c r="L3" s="29">
        <f t="shared" si="2"/>
        <v>15000</v>
      </c>
    </row>
    <row r="4" spans="1:12" ht="15.75" x14ac:dyDescent="0.25">
      <c r="A4" s="39" t="s">
        <v>223</v>
      </c>
      <c r="B4" s="68" t="str">
        <f>'VALOR REPUESTOS'!$A$17</f>
        <v>GTC</v>
      </c>
      <c r="C4" s="29">
        <f>'VALOR REPUESTOS'!$C$17</f>
        <v>3500</v>
      </c>
      <c r="D4" s="69">
        <v>1</v>
      </c>
      <c r="E4" s="29">
        <f t="shared" si="1"/>
        <v>3500</v>
      </c>
      <c r="F4" s="29">
        <f>$E$4</f>
        <v>3500</v>
      </c>
      <c r="G4" s="29">
        <f t="shared" ref="G4:L4" si="3">$E$4</f>
        <v>3500</v>
      </c>
      <c r="H4" s="29">
        <f t="shared" si="3"/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  <c r="L4" s="29">
        <f t="shared" si="3"/>
        <v>3500</v>
      </c>
    </row>
    <row r="5" spans="1:12" ht="15.75" x14ac:dyDescent="0.25">
      <c r="A5" s="324" t="s">
        <v>58</v>
      </c>
      <c r="B5" s="68" t="str">
        <f>'VALOR REPUESTOS'!$A$121</f>
        <v>FP</v>
      </c>
      <c r="C5" s="29">
        <f>'VALOR REPUESTOS'!$C$121</f>
        <v>20000</v>
      </c>
      <c r="D5" s="69">
        <v>1</v>
      </c>
      <c r="E5" s="29">
        <f t="shared" si="1"/>
        <v>20000</v>
      </c>
      <c r="F5" s="29"/>
      <c r="G5" s="29"/>
      <c r="H5" s="29">
        <f>$E$5</f>
        <v>20000</v>
      </c>
      <c r="I5" s="29"/>
      <c r="J5" s="29">
        <f>$E$5</f>
        <v>20000</v>
      </c>
      <c r="K5" s="29"/>
      <c r="L5" s="29">
        <f>$E$5</f>
        <v>20000</v>
      </c>
    </row>
    <row r="6" spans="1:12" ht="15.75" x14ac:dyDescent="0.25">
      <c r="A6" s="39" t="s">
        <v>60</v>
      </c>
      <c r="B6" s="68" t="str">
        <f>'VALOR REPUESTOS'!$A$122</f>
        <v>FA</v>
      </c>
      <c r="C6" s="29">
        <f>'VALOR REPUESTOS'!$C$122</f>
        <v>20000</v>
      </c>
      <c r="D6" s="69">
        <v>1</v>
      </c>
      <c r="E6" s="29">
        <f t="shared" si="1"/>
        <v>20000</v>
      </c>
      <c r="F6" s="29"/>
      <c r="G6" s="29">
        <f>$E$6</f>
        <v>20000</v>
      </c>
      <c r="H6" s="29">
        <f t="shared" ref="H6:L6" si="4">$E$6</f>
        <v>20000</v>
      </c>
      <c r="I6" s="29">
        <f t="shared" si="4"/>
        <v>20000</v>
      </c>
      <c r="J6" s="29">
        <f t="shared" si="4"/>
        <v>20000</v>
      </c>
      <c r="K6" s="29">
        <f t="shared" si="4"/>
        <v>20000</v>
      </c>
      <c r="L6" s="29">
        <f t="shared" si="4"/>
        <v>20000</v>
      </c>
    </row>
    <row r="7" spans="1:12" ht="15.75" x14ac:dyDescent="0.25">
      <c r="A7" s="39" t="s">
        <v>59</v>
      </c>
      <c r="B7" s="68" t="str">
        <f>'VALOR REPUESTOS'!$A$123</f>
        <v>FC</v>
      </c>
      <c r="C7" s="29">
        <f>'VALOR REPUESTOS'!$C$123</f>
        <v>28000</v>
      </c>
      <c r="D7" s="69">
        <v>1</v>
      </c>
      <c r="E7" s="29">
        <f t="shared" si="1"/>
        <v>28000</v>
      </c>
      <c r="F7" s="29"/>
      <c r="G7" s="29"/>
      <c r="H7" s="29">
        <f>$E$7</f>
        <v>28000</v>
      </c>
      <c r="I7" s="29"/>
      <c r="J7" s="29">
        <f>$E$7</f>
        <v>28000</v>
      </c>
      <c r="K7" s="29"/>
      <c r="L7" s="29">
        <f>$E$7</f>
        <v>28000</v>
      </c>
    </row>
    <row r="8" spans="1:12" ht="15.75" x14ac:dyDescent="0.25">
      <c r="A8" s="39" t="s">
        <v>61</v>
      </c>
      <c r="B8" s="68" t="str">
        <f>'VALOR REPUESTOS'!$A$9</f>
        <v>AL3C1F</v>
      </c>
      <c r="C8" s="29">
        <f>'VALOR REPUESTOS'!$C$9</f>
        <v>6800</v>
      </c>
      <c r="D8" s="69">
        <v>1</v>
      </c>
      <c r="E8" s="29">
        <f t="shared" si="1"/>
        <v>6800</v>
      </c>
      <c r="F8" s="29"/>
      <c r="G8" s="29"/>
      <c r="H8" s="29"/>
      <c r="I8" s="29"/>
      <c r="J8" s="29">
        <f>$E$8</f>
        <v>6800</v>
      </c>
      <c r="K8" s="29"/>
      <c r="L8" s="29"/>
    </row>
    <row r="9" spans="1:12" ht="15.75" x14ac:dyDescent="0.25">
      <c r="A9" s="39" t="s">
        <v>49</v>
      </c>
      <c r="B9" s="68" t="str">
        <f>'VALOR REPUESTOS'!$A$3</f>
        <v>AL1C1</v>
      </c>
      <c r="C9" s="29">
        <f>'VALOR REPUESTOS'!$C$3</f>
        <v>6000</v>
      </c>
      <c r="D9" s="69">
        <v>11</v>
      </c>
      <c r="E9" s="29">
        <f t="shared" si="1"/>
        <v>66000</v>
      </c>
      <c r="F9" s="29"/>
      <c r="G9" s="29"/>
      <c r="H9" s="29"/>
      <c r="I9" s="29"/>
      <c r="J9" s="34"/>
      <c r="K9" s="29">
        <f>$E$9</f>
        <v>66000</v>
      </c>
      <c r="L9" s="29"/>
    </row>
    <row r="10" spans="1:12" ht="15.75" x14ac:dyDescent="0.25">
      <c r="A10" s="39" t="s">
        <v>208</v>
      </c>
      <c r="B10" s="68" t="str">
        <f>'VALOR REPUESTOS'!$A$16</f>
        <v>LLP</v>
      </c>
      <c r="C10" s="29">
        <f>'VALOR REPUESTOS'!$C$16</f>
        <v>3500</v>
      </c>
      <c r="D10" s="69">
        <v>1</v>
      </c>
      <c r="E10" s="29">
        <f t="shared" si="1"/>
        <v>3500</v>
      </c>
      <c r="F10" s="29">
        <f>$E$10</f>
        <v>3500</v>
      </c>
      <c r="G10" s="29">
        <f t="shared" ref="G10:L10" si="5">$E$10</f>
        <v>3500</v>
      </c>
      <c r="H10" s="29">
        <f t="shared" si="5"/>
        <v>3500</v>
      </c>
      <c r="I10" s="29">
        <f t="shared" si="5"/>
        <v>3500</v>
      </c>
      <c r="J10" s="29">
        <f t="shared" si="5"/>
        <v>3500</v>
      </c>
      <c r="K10" s="29">
        <f t="shared" si="5"/>
        <v>3500</v>
      </c>
      <c r="L10" s="29">
        <f t="shared" si="5"/>
        <v>3500</v>
      </c>
    </row>
    <row r="11" spans="1:12" s="34" customFormat="1" ht="15.75" x14ac:dyDescent="0.25">
      <c r="A11" s="40" t="s">
        <v>176</v>
      </c>
      <c r="B11" s="68" t="str">
        <f>'VALOR REPUESTOS'!$A$125</f>
        <v>KD</v>
      </c>
      <c r="C11" s="29">
        <f>'VALOR REPUESTOS'!$C$125</f>
        <v>150000</v>
      </c>
      <c r="D11" s="69">
        <v>1</v>
      </c>
      <c r="E11" s="29">
        <f t="shared" si="1"/>
        <v>150000</v>
      </c>
      <c r="F11" s="29"/>
      <c r="G11" s="29"/>
      <c r="H11" s="29"/>
      <c r="I11" s="29"/>
      <c r="J11" s="29"/>
      <c r="K11" s="29">
        <f>$E$11</f>
        <v>150000</v>
      </c>
      <c r="L11" s="29"/>
    </row>
    <row r="12" spans="1:12" ht="15.75" x14ac:dyDescent="0.25">
      <c r="A12" s="40" t="s">
        <v>48</v>
      </c>
      <c r="B12" s="68" t="str">
        <f>'VALOR REPUESTOS'!$A$11</f>
        <v>MATEI</v>
      </c>
      <c r="C12" s="29">
        <f>'VALOR REPUESTOS'!$C$11</f>
        <v>10000</v>
      </c>
      <c r="D12" s="69">
        <v>1</v>
      </c>
      <c r="E12" s="29">
        <f t="shared" si="1"/>
        <v>10000</v>
      </c>
      <c r="F12" s="29">
        <f>$E$12</f>
        <v>10000</v>
      </c>
      <c r="G12" s="29">
        <f t="shared" ref="G12:L12" si="6">$E$12</f>
        <v>10000</v>
      </c>
      <c r="H12" s="29">
        <f t="shared" si="6"/>
        <v>10000</v>
      </c>
      <c r="I12" s="29">
        <f t="shared" si="6"/>
        <v>10000</v>
      </c>
      <c r="J12" s="29">
        <f t="shared" si="6"/>
        <v>10000</v>
      </c>
      <c r="K12" s="29">
        <f t="shared" si="6"/>
        <v>10000</v>
      </c>
      <c r="L12" s="29">
        <f t="shared" si="6"/>
        <v>10000</v>
      </c>
    </row>
    <row r="13" spans="1:12" ht="15.75" x14ac:dyDescent="0.25">
      <c r="A13" s="40" t="s">
        <v>163</v>
      </c>
      <c r="B13" s="68" t="str">
        <f>'VALOR REPUESTOS'!$A$8</f>
        <v>75W90</v>
      </c>
      <c r="C13" s="29">
        <f>'VALOR REPUESTOS'!$C$8</f>
        <v>12000</v>
      </c>
      <c r="D13" s="69">
        <v>2.6</v>
      </c>
      <c r="E13" s="29">
        <f t="shared" si="1"/>
        <v>31200</v>
      </c>
      <c r="F13" s="29">
        <f>$E$13</f>
        <v>31200</v>
      </c>
      <c r="G13" s="29"/>
      <c r="H13" s="29"/>
      <c r="I13" s="29"/>
      <c r="J13" s="29"/>
      <c r="K13" s="29">
        <f>$E$13</f>
        <v>31200</v>
      </c>
      <c r="L13" s="29"/>
    </row>
    <row r="14" spans="1:12" ht="15.75" x14ac:dyDescent="0.25">
      <c r="A14" s="40" t="s">
        <v>164</v>
      </c>
      <c r="B14" s="68" t="str">
        <f>'VALOR REPUESTOS'!$A$5</f>
        <v>80W90LS</v>
      </c>
      <c r="C14" s="29">
        <f>'VALOR REPUESTOS'!$C$5</f>
        <v>10500</v>
      </c>
      <c r="D14" s="69">
        <v>3</v>
      </c>
      <c r="E14" s="29">
        <f t="shared" si="1"/>
        <v>31500</v>
      </c>
      <c r="F14" s="29">
        <f>$E$14</f>
        <v>31500</v>
      </c>
      <c r="G14" s="29"/>
      <c r="H14" s="29"/>
      <c r="I14" s="29"/>
      <c r="J14" s="29"/>
      <c r="K14" s="29">
        <f>$E$14</f>
        <v>31500</v>
      </c>
      <c r="L14" s="29"/>
    </row>
    <row r="15" spans="1:12" ht="15.75" x14ac:dyDescent="0.25">
      <c r="A15" s="40" t="s">
        <v>165</v>
      </c>
      <c r="B15" s="68" t="str">
        <f>'VALOR REPUESTOS'!$A$4</f>
        <v>ATF220</v>
      </c>
      <c r="C15" s="29">
        <f>'VALOR REPUESTOS'!$C$4</f>
        <v>10500</v>
      </c>
      <c r="D15" s="69">
        <v>1.2</v>
      </c>
      <c r="E15" s="29">
        <f t="shared" si="1"/>
        <v>12600</v>
      </c>
      <c r="F15" s="29"/>
      <c r="G15" s="29"/>
      <c r="H15" s="29"/>
      <c r="I15" s="29"/>
      <c r="J15" s="29">
        <f>$E$15</f>
        <v>12600</v>
      </c>
      <c r="K15" s="29"/>
      <c r="L15" s="29"/>
    </row>
    <row r="16" spans="1:12" ht="15.75" x14ac:dyDescent="0.25">
      <c r="A16" s="13" t="s">
        <v>1</v>
      </c>
      <c r="B16" s="73" t="str">
        <f>'VALOR REPUESTOS'!$A$10</f>
        <v>MO</v>
      </c>
      <c r="C16" s="181">
        <f>'VALOR REPUESTOS'!$C$10</f>
        <v>38000</v>
      </c>
      <c r="D16" s="75"/>
      <c r="E16" s="74">
        <f t="shared" si="1"/>
        <v>0</v>
      </c>
      <c r="F16" s="10">
        <f>C16*F19</f>
        <v>95000</v>
      </c>
      <c r="G16" s="10">
        <f>C16*G19</f>
        <v>76000</v>
      </c>
      <c r="H16" s="10">
        <f>C16*H19</f>
        <v>95000</v>
      </c>
      <c r="I16" s="10">
        <f>C16*I19</f>
        <v>76000</v>
      </c>
      <c r="J16" s="10">
        <f>C16*J19</f>
        <v>114000</v>
      </c>
      <c r="K16" s="10">
        <f>C16*K19</f>
        <v>190000</v>
      </c>
      <c r="L16" s="10">
        <f>C16*L19</f>
        <v>95000</v>
      </c>
    </row>
    <row r="17" spans="1:12" ht="15.75" x14ac:dyDescent="0.25">
      <c r="A17" s="2" t="s">
        <v>55</v>
      </c>
      <c r="B17" s="2"/>
      <c r="C17" s="5"/>
      <c r="D17" s="5"/>
      <c r="E17" s="6"/>
      <c r="F17" s="6">
        <f t="shared" ref="F17:L17" si="7">SUM(F2:F16)</f>
        <v>233700</v>
      </c>
      <c r="G17" s="6">
        <f t="shared" si="7"/>
        <v>172000</v>
      </c>
      <c r="H17" s="6">
        <f t="shared" si="7"/>
        <v>239000</v>
      </c>
      <c r="I17" s="6">
        <f t="shared" si="7"/>
        <v>172000</v>
      </c>
      <c r="J17" s="6">
        <f t="shared" si="7"/>
        <v>277400</v>
      </c>
      <c r="K17" s="6">
        <f t="shared" si="7"/>
        <v>564700</v>
      </c>
      <c r="L17" s="6">
        <f t="shared" si="7"/>
        <v>239000</v>
      </c>
    </row>
    <row r="18" spans="1:12" ht="15.75" x14ac:dyDescent="0.25">
      <c r="A18" s="82" t="s">
        <v>63</v>
      </c>
      <c r="B18" s="89"/>
      <c r="C18" s="90"/>
      <c r="D18" s="89"/>
      <c r="E18" s="89"/>
      <c r="F18" s="182">
        <f t="shared" ref="F18:L18" si="8">F17*1.19</f>
        <v>278103</v>
      </c>
      <c r="G18" s="152">
        <f t="shared" si="8"/>
        <v>204680</v>
      </c>
      <c r="H18" s="152">
        <f t="shared" si="8"/>
        <v>284410</v>
      </c>
      <c r="I18" s="152">
        <f t="shared" si="8"/>
        <v>204680</v>
      </c>
      <c r="J18" s="152">
        <f t="shared" si="8"/>
        <v>330106</v>
      </c>
      <c r="K18" s="152">
        <f t="shared" si="8"/>
        <v>671993</v>
      </c>
      <c r="L18" s="152">
        <f t="shared" si="8"/>
        <v>284410</v>
      </c>
    </row>
    <row r="19" spans="1:12" x14ac:dyDescent="0.25">
      <c r="A19" s="94" t="s">
        <v>64</v>
      </c>
      <c r="B19" s="99"/>
      <c r="C19" s="100"/>
      <c r="D19" s="99"/>
      <c r="E19" s="99"/>
      <c r="F19" s="93">
        <v>2.5</v>
      </c>
      <c r="G19" s="93">
        <v>2</v>
      </c>
      <c r="H19" s="93">
        <v>2.5</v>
      </c>
      <c r="I19" s="93">
        <v>2</v>
      </c>
      <c r="J19" s="93">
        <v>3</v>
      </c>
      <c r="K19" s="93">
        <v>5</v>
      </c>
      <c r="L19" s="93">
        <v>2.5</v>
      </c>
    </row>
    <row r="20" spans="1:12" x14ac:dyDescent="0.25">
      <c r="A20" s="202"/>
      <c r="B20" s="34"/>
      <c r="C20" s="203"/>
      <c r="D20" s="34"/>
      <c r="E20" s="34"/>
      <c r="F20" s="204"/>
      <c r="G20" s="205"/>
      <c r="H20" s="205"/>
      <c r="I20" s="205"/>
      <c r="J20" s="205"/>
      <c r="K20" s="204"/>
      <c r="L20" s="205"/>
    </row>
    <row r="21" spans="1:12" ht="15.75" x14ac:dyDescent="0.25">
      <c r="A21" s="305" t="s">
        <v>228</v>
      </c>
      <c r="B21" s="7" t="s">
        <v>50</v>
      </c>
      <c r="C21" s="24" t="s">
        <v>2</v>
      </c>
      <c r="D21" s="21" t="s">
        <v>51</v>
      </c>
      <c r="E21" s="21" t="s">
        <v>57</v>
      </c>
      <c r="F21" s="21">
        <v>5</v>
      </c>
      <c r="G21" s="9" t="s">
        <v>213</v>
      </c>
      <c r="H21" s="9">
        <v>30</v>
      </c>
      <c r="I21" s="8">
        <v>45</v>
      </c>
      <c r="J21" s="9">
        <v>60</v>
      </c>
      <c r="K21" s="9">
        <v>75</v>
      </c>
      <c r="L21" s="8" t="s">
        <v>214</v>
      </c>
    </row>
    <row r="22" spans="1:12" ht="15.75" x14ac:dyDescent="0.25">
      <c r="A22" s="39" t="s">
        <v>56</v>
      </c>
      <c r="B22" s="68" t="str">
        <f>'VALOR REPUESTOS'!$A$12</f>
        <v>A5W30</v>
      </c>
      <c r="C22" s="29">
        <f>'VALOR REPUESTOS'!$C$12</f>
        <v>8000</v>
      </c>
      <c r="D22" s="69">
        <v>5.5</v>
      </c>
      <c r="E22" s="29">
        <f t="shared" ref="E22:E33" si="9">C22*D22</f>
        <v>44000</v>
      </c>
      <c r="F22" s="29">
        <f>$E$22</f>
        <v>44000</v>
      </c>
      <c r="G22" s="29">
        <f t="shared" ref="G22:L22" si="10">$E$22</f>
        <v>44000</v>
      </c>
      <c r="H22" s="29">
        <f t="shared" si="10"/>
        <v>44000</v>
      </c>
      <c r="I22" s="29">
        <f t="shared" si="10"/>
        <v>44000</v>
      </c>
      <c r="J22" s="29">
        <f t="shared" si="10"/>
        <v>44000</v>
      </c>
      <c r="K22" s="29">
        <f t="shared" si="10"/>
        <v>44000</v>
      </c>
      <c r="L22" s="29">
        <f t="shared" si="10"/>
        <v>44000</v>
      </c>
    </row>
    <row r="23" spans="1:12" ht="15.75" x14ac:dyDescent="0.25">
      <c r="A23" s="39" t="s">
        <v>52</v>
      </c>
      <c r="B23" s="68" t="str">
        <f>'VALOR REPUESTOS'!$A$119</f>
        <v>FM</v>
      </c>
      <c r="C23" s="29">
        <f>'VALOR REPUESTOS'!$C$119</f>
        <v>15000</v>
      </c>
      <c r="D23" s="69">
        <v>1</v>
      </c>
      <c r="E23" s="29">
        <f t="shared" si="9"/>
        <v>15000</v>
      </c>
      <c r="F23" s="29">
        <f>$E$23</f>
        <v>15000</v>
      </c>
      <c r="G23" s="29">
        <f t="shared" ref="G23:L23" si="11">$E$23</f>
        <v>15000</v>
      </c>
      <c r="H23" s="29">
        <f t="shared" si="11"/>
        <v>15000</v>
      </c>
      <c r="I23" s="29">
        <f t="shared" si="11"/>
        <v>15000</v>
      </c>
      <c r="J23" s="29">
        <f t="shared" si="11"/>
        <v>15000</v>
      </c>
      <c r="K23" s="29">
        <f t="shared" si="11"/>
        <v>15000</v>
      </c>
      <c r="L23" s="29">
        <f t="shared" si="11"/>
        <v>15000</v>
      </c>
    </row>
    <row r="24" spans="1:12" ht="15.75" x14ac:dyDescent="0.25">
      <c r="A24" s="39" t="s">
        <v>223</v>
      </c>
      <c r="B24" s="68" t="str">
        <f>'VALOR REPUESTOS'!$A$17</f>
        <v>GTC</v>
      </c>
      <c r="C24" s="29">
        <f>'VALOR REPUESTOS'!$C$17</f>
        <v>3500</v>
      </c>
      <c r="D24" s="69">
        <v>1</v>
      </c>
      <c r="E24" s="29">
        <f t="shared" si="9"/>
        <v>3500</v>
      </c>
      <c r="F24" s="29">
        <f>$E$24</f>
        <v>3500</v>
      </c>
      <c r="G24" s="29">
        <f t="shared" ref="G24:L24" si="12">$E$24</f>
        <v>3500</v>
      </c>
      <c r="H24" s="29">
        <f t="shared" si="12"/>
        <v>3500</v>
      </c>
      <c r="I24" s="29">
        <f t="shared" si="12"/>
        <v>3500</v>
      </c>
      <c r="J24" s="29">
        <f t="shared" si="12"/>
        <v>3500</v>
      </c>
      <c r="K24" s="29">
        <f t="shared" si="12"/>
        <v>3500</v>
      </c>
      <c r="L24" s="29">
        <f t="shared" si="12"/>
        <v>3500</v>
      </c>
    </row>
    <row r="25" spans="1:12" ht="15.75" x14ac:dyDescent="0.25">
      <c r="A25" s="324" t="s">
        <v>58</v>
      </c>
      <c r="B25" s="68" t="str">
        <f>'VALOR REPUESTOS'!$A$121</f>
        <v>FP</v>
      </c>
      <c r="C25" s="29">
        <f>'VALOR REPUESTOS'!$C$121</f>
        <v>20000</v>
      </c>
      <c r="D25" s="69">
        <v>1</v>
      </c>
      <c r="E25" s="29">
        <f t="shared" si="9"/>
        <v>20000</v>
      </c>
      <c r="F25" s="29"/>
      <c r="G25" s="29"/>
      <c r="H25" s="29">
        <f>$E$25</f>
        <v>20000</v>
      </c>
      <c r="I25" s="29"/>
      <c r="J25" s="29">
        <f>$E$25</f>
        <v>20000</v>
      </c>
      <c r="K25" s="29"/>
      <c r="L25" s="29">
        <f>$E$25</f>
        <v>20000</v>
      </c>
    </row>
    <row r="26" spans="1:12" ht="15.75" x14ac:dyDescent="0.25">
      <c r="A26" s="39" t="s">
        <v>60</v>
      </c>
      <c r="B26" s="68" t="str">
        <f>'VALOR REPUESTOS'!$A$122</f>
        <v>FA</v>
      </c>
      <c r="C26" s="29">
        <f>'VALOR REPUESTOS'!$C$122</f>
        <v>20000</v>
      </c>
      <c r="D26" s="69">
        <v>1</v>
      </c>
      <c r="E26" s="29">
        <f t="shared" si="9"/>
        <v>20000</v>
      </c>
      <c r="F26" s="29"/>
      <c r="G26" s="29">
        <f>$E$26</f>
        <v>20000</v>
      </c>
      <c r="H26" s="29">
        <f t="shared" ref="H26:L26" si="13">$E$26</f>
        <v>20000</v>
      </c>
      <c r="I26" s="29">
        <f t="shared" si="13"/>
        <v>20000</v>
      </c>
      <c r="J26" s="29">
        <f t="shared" si="13"/>
        <v>20000</v>
      </c>
      <c r="K26" s="29">
        <f t="shared" si="13"/>
        <v>20000</v>
      </c>
      <c r="L26" s="29">
        <f t="shared" si="13"/>
        <v>20000</v>
      </c>
    </row>
    <row r="27" spans="1:12" ht="15.75" x14ac:dyDescent="0.25">
      <c r="A27" s="39" t="s">
        <v>59</v>
      </c>
      <c r="B27" s="68" t="str">
        <f>'VALOR REPUESTOS'!$A$123</f>
        <v>FC</v>
      </c>
      <c r="C27" s="29">
        <f>'VALOR REPUESTOS'!$C$123</f>
        <v>28000</v>
      </c>
      <c r="D27" s="69">
        <v>1</v>
      </c>
      <c r="E27" s="29">
        <f t="shared" si="9"/>
        <v>28000</v>
      </c>
      <c r="F27" s="29"/>
      <c r="G27" s="29"/>
      <c r="H27" s="29">
        <f>$E$27</f>
        <v>28000</v>
      </c>
      <c r="I27" s="29"/>
      <c r="J27" s="29">
        <f>$E$27</f>
        <v>28000</v>
      </c>
      <c r="K27" s="29"/>
      <c r="L27" s="29">
        <f>$E$27</f>
        <v>28000</v>
      </c>
    </row>
    <row r="28" spans="1:12" ht="15.75" x14ac:dyDescent="0.25">
      <c r="A28" s="39" t="s">
        <v>500</v>
      </c>
      <c r="B28" s="68" t="str">
        <f>'VALOR REPUESTOS'!$A$9</f>
        <v>AL3C1F</v>
      </c>
      <c r="C28" s="29">
        <f>'VALOR REPUESTOS'!$C$9</f>
        <v>6800</v>
      </c>
      <c r="D28" s="69">
        <v>1</v>
      </c>
      <c r="E28" s="29">
        <f t="shared" si="9"/>
        <v>6800</v>
      </c>
      <c r="F28" s="29"/>
      <c r="G28" s="29"/>
      <c r="H28" s="29"/>
      <c r="I28" s="29"/>
      <c r="J28" s="29">
        <f>$E$28</f>
        <v>6800</v>
      </c>
      <c r="K28" s="29"/>
      <c r="L28" s="29"/>
    </row>
    <row r="29" spans="1:12" ht="15.75" x14ac:dyDescent="0.25">
      <c r="A29" s="39" t="s">
        <v>49</v>
      </c>
      <c r="B29" s="68" t="str">
        <f>'VALOR REPUESTOS'!$A$3</f>
        <v>AL1C1</v>
      </c>
      <c r="C29" s="29">
        <f>'VALOR REPUESTOS'!$C$3</f>
        <v>6000</v>
      </c>
      <c r="D29" s="69">
        <v>11</v>
      </c>
      <c r="E29" s="29">
        <f t="shared" si="9"/>
        <v>66000</v>
      </c>
      <c r="F29" s="29"/>
      <c r="G29" s="29"/>
      <c r="H29" s="29"/>
      <c r="I29" s="29"/>
      <c r="J29" s="29"/>
      <c r="K29" s="29"/>
      <c r="L29" s="29">
        <f>$E$29</f>
        <v>66000</v>
      </c>
    </row>
    <row r="30" spans="1:12" ht="15.75" x14ac:dyDescent="0.25">
      <c r="A30" s="39" t="s">
        <v>208</v>
      </c>
      <c r="B30" s="68" t="str">
        <f>'VALOR REPUESTOS'!$A$16</f>
        <v>LLP</v>
      </c>
      <c r="C30" s="29">
        <f>'VALOR REPUESTOS'!$C$16</f>
        <v>3500</v>
      </c>
      <c r="D30" s="69">
        <v>1</v>
      </c>
      <c r="E30" s="29">
        <f t="shared" si="9"/>
        <v>3500</v>
      </c>
      <c r="F30" s="29">
        <f>$E$30</f>
        <v>3500</v>
      </c>
      <c r="G30" s="29">
        <f t="shared" ref="G30:L30" si="14">$E$30</f>
        <v>3500</v>
      </c>
      <c r="H30" s="29">
        <f t="shared" si="14"/>
        <v>3500</v>
      </c>
      <c r="I30" s="29">
        <f t="shared" si="14"/>
        <v>3500</v>
      </c>
      <c r="J30" s="29">
        <f t="shared" si="14"/>
        <v>3500</v>
      </c>
      <c r="K30" s="29">
        <f t="shared" si="14"/>
        <v>3500</v>
      </c>
      <c r="L30" s="29">
        <f t="shared" si="14"/>
        <v>3500</v>
      </c>
    </row>
    <row r="31" spans="1:12" s="34" customFormat="1" ht="15.75" x14ac:dyDescent="0.25">
      <c r="A31" s="40" t="s">
        <v>176</v>
      </c>
      <c r="B31" s="68" t="str">
        <f>'VALOR REPUESTOS'!$A$125</f>
        <v>KD</v>
      </c>
      <c r="C31" s="29">
        <f>'VALOR REPUESTOS'!$C$125</f>
        <v>150000</v>
      </c>
      <c r="D31" s="69">
        <v>1</v>
      </c>
      <c r="E31" s="29">
        <f t="shared" si="9"/>
        <v>150000</v>
      </c>
      <c r="F31" s="29"/>
      <c r="G31" s="29"/>
      <c r="H31" s="29"/>
      <c r="I31" s="29"/>
      <c r="J31" s="29"/>
      <c r="K31" s="29"/>
      <c r="L31" s="29">
        <f>$E$31</f>
        <v>150000</v>
      </c>
    </row>
    <row r="32" spans="1:12" ht="15.75" x14ac:dyDescent="0.25">
      <c r="A32" s="40" t="s">
        <v>48</v>
      </c>
      <c r="B32" s="68" t="str">
        <f>'VALOR REPUESTOS'!$A$11</f>
        <v>MATEI</v>
      </c>
      <c r="C32" s="29">
        <f>'VALOR REPUESTOS'!$C$11</f>
        <v>10000</v>
      </c>
      <c r="D32" s="69">
        <v>1</v>
      </c>
      <c r="E32" s="29">
        <f t="shared" si="9"/>
        <v>10000</v>
      </c>
      <c r="F32" s="29">
        <f>$E$32</f>
        <v>10000</v>
      </c>
      <c r="G32" s="29">
        <f t="shared" ref="G32:L32" si="15">$E$32</f>
        <v>10000</v>
      </c>
      <c r="H32" s="29">
        <f t="shared" si="15"/>
        <v>10000</v>
      </c>
      <c r="I32" s="29">
        <f t="shared" si="15"/>
        <v>10000</v>
      </c>
      <c r="J32" s="29">
        <f t="shared" si="15"/>
        <v>10000</v>
      </c>
      <c r="K32" s="29">
        <f t="shared" si="15"/>
        <v>10000</v>
      </c>
      <c r="L32" s="29">
        <f t="shared" si="15"/>
        <v>10000</v>
      </c>
    </row>
    <row r="33" spans="1:12" ht="15.75" x14ac:dyDescent="0.25">
      <c r="A33" s="40" t="s">
        <v>163</v>
      </c>
      <c r="B33" s="68" t="str">
        <f>'VALOR REPUESTOS'!$A$8</f>
        <v>75W90</v>
      </c>
      <c r="C33" s="29">
        <f>'VALOR REPUESTOS'!$C$8</f>
        <v>12000</v>
      </c>
      <c r="D33" s="69">
        <v>2.6</v>
      </c>
      <c r="E33" s="29">
        <f t="shared" si="9"/>
        <v>31200</v>
      </c>
      <c r="F33" s="29">
        <f>$E$33</f>
        <v>31200</v>
      </c>
      <c r="G33" s="29"/>
      <c r="H33" s="29"/>
      <c r="I33" s="29"/>
      <c r="J33" s="29"/>
      <c r="K33" s="29">
        <f>$E$33</f>
        <v>31200</v>
      </c>
      <c r="L33" s="29"/>
    </row>
    <row r="34" spans="1:12" ht="15.75" x14ac:dyDescent="0.25">
      <c r="A34" s="40" t="s">
        <v>220</v>
      </c>
      <c r="B34" s="68" t="str">
        <f>'VALOR REPUESTOS'!$A$7</f>
        <v>A75W90</v>
      </c>
      <c r="C34" s="29">
        <f>'VALOR REPUESTOS'!$C$7</f>
        <v>12000</v>
      </c>
      <c r="D34" s="69">
        <v>1.5</v>
      </c>
      <c r="E34" s="29">
        <f>C34*D34</f>
        <v>18000</v>
      </c>
      <c r="F34" s="29">
        <f>$E$34</f>
        <v>18000</v>
      </c>
      <c r="G34" s="29"/>
      <c r="H34" s="29"/>
      <c r="I34" s="29"/>
      <c r="J34" s="29"/>
      <c r="K34" s="29">
        <f>$E$34</f>
        <v>18000</v>
      </c>
      <c r="L34" s="29"/>
    </row>
    <row r="35" spans="1:12" ht="15.75" x14ac:dyDescent="0.25">
      <c r="A35" s="40" t="s">
        <v>164</v>
      </c>
      <c r="B35" s="68" t="str">
        <f>'VALOR REPUESTOS'!$A$5</f>
        <v>80W90LS</v>
      </c>
      <c r="C35" s="29">
        <f>'VALOR REPUESTOS'!$C$5</f>
        <v>10500</v>
      </c>
      <c r="D35" s="69">
        <v>3</v>
      </c>
      <c r="E35" s="29">
        <f>C35*D35</f>
        <v>31500</v>
      </c>
      <c r="F35" s="29">
        <f>$E$35</f>
        <v>31500</v>
      </c>
      <c r="G35" s="29"/>
      <c r="H35" s="29"/>
      <c r="I35" s="29"/>
      <c r="J35" s="29"/>
      <c r="K35" s="29">
        <f>$E$35</f>
        <v>31500</v>
      </c>
      <c r="L35" s="29"/>
    </row>
    <row r="36" spans="1:12" ht="15.75" x14ac:dyDescent="0.25">
      <c r="A36" s="40" t="s">
        <v>174</v>
      </c>
      <c r="B36" s="68" t="str">
        <f>'VALOR REPUESTOS'!$A$6</f>
        <v>80W90</v>
      </c>
      <c r="C36" s="29">
        <f>'VALOR REPUESTOS'!$C$6</f>
        <v>10500</v>
      </c>
      <c r="D36" s="69">
        <v>1</v>
      </c>
      <c r="E36" s="29">
        <f>C36*D36</f>
        <v>10500</v>
      </c>
      <c r="F36" s="29">
        <f>$E$36</f>
        <v>10500</v>
      </c>
      <c r="G36" s="29"/>
      <c r="H36" s="29"/>
      <c r="I36" s="29"/>
      <c r="J36" s="29"/>
      <c r="K36" s="29">
        <f>$E$36</f>
        <v>10500</v>
      </c>
      <c r="L36" s="29"/>
    </row>
    <row r="37" spans="1:12" ht="15.75" x14ac:dyDescent="0.25">
      <c r="A37" s="40" t="s">
        <v>165</v>
      </c>
      <c r="B37" s="68" t="str">
        <f>'VALOR REPUESTOS'!$A$4</f>
        <v>ATF220</v>
      </c>
      <c r="C37" s="29">
        <f>'VALOR REPUESTOS'!$C$4</f>
        <v>10500</v>
      </c>
      <c r="D37" s="69">
        <v>1.2</v>
      </c>
      <c r="E37" s="29">
        <f>C37*D37</f>
        <v>12600</v>
      </c>
      <c r="F37" s="29"/>
      <c r="G37" s="29"/>
      <c r="H37" s="29"/>
      <c r="I37" s="29"/>
      <c r="J37" s="29"/>
      <c r="K37" s="29">
        <f>$E$37</f>
        <v>12600</v>
      </c>
      <c r="L37" s="29"/>
    </row>
    <row r="38" spans="1:12" ht="15.75" x14ac:dyDescent="0.25">
      <c r="A38" s="13" t="s">
        <v>1</v>
      </c>
      <c r="B38" s="73" t="str">
        <f>'VALOR REPUESTOS'!$A$10</f>
        <v>MO</v>
      </c>
      <c r="C38" s="74">
        <f>'VALOR REPUESTOS'!$C$10</f>
        <v>38000</v>
      </c>
      <c r="D38" s="75"/>
      <c r="E38" s="74">
        <f>C38*D38</f>
        <v>0</v>
      </c>
      <c r="F38" s="74">
        <f>C38*F41</f>
        <v>95000</v>
      </c>
      <c r="G38" s="74">
        <f>C38*G41</f>
        <v>76000</v>
      </c>
      <c r="H38" s="74">
        <f>C38*H41</f>
        <v>95000</v>
      </c>
      <c r="I38" s="74">
        <f>C38*I41</f>
        <v>76000</v>
      </c>
      <c r="J38" s="74">
        <f>C38*J41</f>
        <v>114000</v>
      </c>
      <c r="K38" s="74">
        <f>C38*K41</f>
        <v>114000</v>
      </c>
      <c r="L38" s="74">
        <f>C38*L41</f>
        <v>190000</v>
      </c>
    </row>
    <row r="39" spans="1:12" ht="15.75" x14ac:dyDescent="0.25">
      <c r="A39" s="2" t="s">
        <v>55</v>
      </c>
      <c r="B39" s="2"/>
      <c r="C39" s="5"/>
      <c r="D39" s="5"/>
      <c r="E39" s="6"/>
      <c r="F39" s="6">
        <f t="shared" ref="F39:L39" si="16">SUM(F22:F38)</f>
        <v>262200</v>
      </c>
      <c r="G39" s="6">
        <f t="shared" si="16"/>
        <v>172000</v>
      </c>
      <c r="H39" s="6">
        <f t="shared" si="16"/>
        <v>239000</v>
      </c>
      <c r="I39" s="6">
        <f t="shared" si="16"/>
        <v>172000</v>
      </c>
      <c r="J39" s="6">
        <f t="shared" si="16"/>
        <v>264800</v>
      </c>
      <c r="K39" s="6">
        <f t="shared" si="16"/>
        <v>313800</v>
      </c>
      <c r="L39" s="6">
        <f t="shared" si="16"/>
        <v>550000</v>
      </c>
    </row>
    <row r="40" spans="1:12" ht="15.75" x14ac:dyDescent="0.25">
      <c r="A40" s="82" t="s">
        <v>63</v>
      </c>
      <c r="B40" s="89"/>
      <c r="C40" s="90"/>
      <c r="D40" s="89"/>
      <c r="E40" s="89"/>
      <c r="F40" s="152">
        <f t="shared" ref="F40:L40" si="17">F39*1.19</f>
        <v>312018</v>
      </c>
      <c r="G40" s="152">
        <f t="shared" si="17"/>
        <v>204680</v>
      </c>
      <c r="H40" s="152">
        <f t="shared" si="17"/>
        <v>284410</v>
      </c>
      <c r="I40" s="152">
        <f t="shared" si="17"/>
        <v>204680</v>
      </c>
      <c r="J40" s="152">
        <f t="shared" si="17"/>
        <v>315112</v>
      </c>
      <c r="K40" s="152">
        <f t="shared" si="17"/>
        <v>373422</v>
      </c>
      <c r="L40" s="152">
        <f t="shared" si="17"/>
        <v>654500</v>
      </c>
    </row>
    <row r="41" spans="1:12" x14ac:dyDescent="0.25">
      <c r="A41" s="65" t="s">
        <v>64</v>
      </c>
      <c r="B41" s="76"/>
      <c r="C41" s="77"/>
      <c r="D41" s="76"/>
      <c r="E41" s="76"/>
      <c r="F41" s="78">
        <v>2.5</v>
      </c>
      <c r="G41" s="78">
        <v>2</v>
      </c>
      <c r="H41" s="78">
        <v>2.5</v>
      </c>
      <c r="I41" s="78">
        <v>2</v>
      </c>
      <c r="J41" s="78">
        <v>3</v>
      </c>
      <c r="K41" s="78">
        <v>3</v>
      </c>
      <c r="L41" s="78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E839-2861-418A-9953-4C8D2A2071A9}">
  <sheetPr>
    <tabColor rgb="FFFFFF00"/>
  </sheetPr>
  <dimension ref="A1:R49"/>
  <sheetViews>
    <sheetView topLeftCell="A24" zoomScale="110" zoomScaleNormal="110" workbookViewId="0">
      <selection activeCell="O46" sqref="O46"/>
    </sheetView>
  </sheetViews>
  <sheetFormatPr baseColWidth="10" defaultRowHeight="15" x14ac:dyDescent="0.25"/>
  <cols>
    <col min="1" max="1" width="43.7109375" bestFit="1" customWidth="1"/>
    <col min="2" max="2" width="9.42578125" customWidth="1"/>
    <col min="3" max="3" width="14" bestFit="1" customWidth="1"/>
    <col min="4" max="4" width="10.42578125" bestFit="1" customWidth="1"/>
    <col min="5" max="5" width="13.140625" bestFit="1" customWidth="1"/>
    <col min="6" max="6" width="12.5703125" customWidth="1"/>
    <col min="7" max="7" width="13.140625" customWidth="1"/>
    <col min="8" max="8" width="14" customWidth="1"/>
    <col min="9" max="9" width="16.28515625" customWidth="1"/>
    <col min="10" max="10" width="12.7109375" customWidth="1"/>
    <col min="11" max="11" width="13.5703125" customWidth="1"/>
    <col min="12" max="12" width="14.85546875" customWidth="1"/>
  </cols>
  <sheetData>
    <row r="1" spans="1:12" x14ac:dyDescent="0.25">
      <c r="A1" s="7" t="s">
        <v>166</v>
      </c>
      <c r="B1" s="7" t="s">
        <v>50</v>
      </c>
      <c r="C1" s="24" t="s">
        <v>2</v>
      </c>
      <c r="D1" s="21" t="s">
        <v>51</v>
      </c>
      <c r="E1" s="21" t="s">
        <v>57</v>
      </c>
      <c r="F1" s="21">
        <v>5</v>
      </c>
      <c r="G1" s="9" t="s">
        <v>213</v>
      </c>
      <c r="H1" s="9">
        <v>30</v>
      </c>
      <c r="I1" s="9">
        <v>45</v>
      </c>
      <c r="J1" s="9">
        <v>60</v>
      </c>
      <c r="K1" s="9" t="s">
        <v>215</v>
      </c>
      <c r="L1" s="9">
        <v>90</v>
      </c>
    </row>
    <row r="2" spans="1:12" ht="15.75" x14ac:dyDescent="0.25">
      <c r="A2" s="123" t="s">
        <v>56</v>
      </c>
      <c r="B2" s="66" t="str">
        <f>'VALOR REPUESTOS'!$A$12</f>
        <v>A5W30</v>
      </c>
      <c r="C2" s="10">
        <f>'VALOR REPUESTOS'!$C$12</f>
        <v>8000</v>
      </c>
      <c r="D2" s="67">
        <v>7</v>
      </c>
      <c r="E2" s="10">
        <f t="shared" ref="E2:E8" si="0">C2*D2</f>
        <v>56000</v>
      </c>
      <c r="F2" s="10">
        <f>$E$2</f>
        <v>56000</v>
      </c>
      <c r="G2" s="10">
        <f t="shared" ref="G2:L2" si="1">$E$2</f>
        <v>56000</v>
      </c>
      <c r="H2" s="10">
        <f t="shared" si="1"/>
        <v>56000</v>
      </c>
      <c r="I2" s="10">
        <f t="shared" si="1"/>
        <v>56000</v>
      </c>
      <c r="J2" s="10">
        <f t="shared" si="1"/>
        <v>56000</v>
      </c>
      <c r="K2" s="10">
        <f t="shared" si="1"/>
        <v>56000</v>
      </c>
      <c r="L2" s="10">
        <f t="shared" si="1"/>
        <v>56000</v>
      </c>
    </row>
    <row r="3" spans="1:12" ht="15.75" x14ac:dyDescent="0.25">
      <c r="A3" s="123" t="s">
        <v>52</v>
      </c>
      <c r="B3" s="66" t="str">
        <f>'VALOR REPUESTOS'!$A$120</f>
        <v>FM</v>
      </c>
      <c r="C3" s="10">
        <f>'VALOR REPUESTOS'!$C$120</f>
        <v>15000</v>
      </c>
      <c r="D3" s="67">
        <v>1</v>
      </c>
      <c r="E3" s="10">
        <f t="shared" si="0"/>
        <v>15000</v>
      </c>
      <c r="F3" s="10">
        <f>$E$3</f>
        <v>15000</v>
      </c>
      <c r="G3" s="10">
        <f t="shared" ref="G3:L3" si="2">$E$3</f>
        <v>15000</v>
      </c>
      <c r="H3" s="10">
        <f t="shared" si="2"/>
        <v>15000</v>
      </c>
      <c r="I3" s="10">
        <f t="shared" si="2"/>
        <v>15000</v>
      </c>
      <c r="J3" s="10">
        <f t="shared" si="2"/>
        <v>15000</v>
      </c>
      <c r="K3" s="10">
        <f t="shared" si="2"/>
        <v>15000</v>
      </c>
      <c r="L3" s="10">
        <f t="shared" si="2"/>
        <v>15000</v>
      </c>
    </row>
    <row r="4" spans="1:12" ht="15.75" x14ac:dyDescent="0.25">
      <c r="A4" s="124" t="s">
        <v>223</v>
      </c>
      <c r="B4" s="66" t="str">
        <f>'VALOR REPUESTOS'!$A$17</f>
        <v>GTC</v>
      </c>
      <c r="C4" s="29">
        <f>'VALOR REPUESTOS'!$C$17</f>
        <v>3500</v>
      </c>
      <c r="D4" s="69">
        <v>1</v>
      </c>
      <c r="E4" s="29">
        <f t="shared" si="0"/>
        <v>3500</v>
      </c>
      <c r="F4" s="10">
        <f>$E$4</f>
        <v>3500</v>
      </c>
      <c r="G4" s="10">
        <f t="shared" ref="G4:L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  <c r="L4" s="10">
        <f t="shared" si="3"/>
        <v>3500</v>
      </c>
    </row>
    <row r="5" spans="1:12" ht="15.75" x14ac:dyDescent="0.25">
      <c r="A5" s="125" t="s">
        <v>58</v>
      </c>
      <c r="B5" s="66" t="str">
        <f>'VALOR REPUESTOS'!$A$121</f>
        <v>FP</v>
      </c>
      <c r="C5" s="10">
        <f>'VALOR REPUESTOS'!$C$121</f>
        <v>20000</v>
      </c>
      <c r="D5" s="67">
        <v>1</v>
      </c>
      <c r="E5" s="10">
        <f t="shared" si="0"/>
        <v>20000</v>
      </c>
      <c r="F5" s="10"/>
      <c r="G5" s="10"/>
      <c r="H5" s="10">
        <f>$E$5</f>
        <v>20000</v>
      </c>
      <c r="I5" s="10"/>
      <c r="J5" s="10">
        <f>$E$5</f>
        <v>20000</v>
      </c>
      <c r="K5" s="10"/>
      <c r="L5" s="10">
        <f>$E$5</f>
        <v>20000</v>
      </c>
    </row>
    <row r="6" spans="1:12" ht="15.75" x14ac:dyDescent="0.25">
      <c r="A6" s="123" t="s">
        <v>60</v>
      </c>
      <c r="B6" s="66" t="str">
        <f>'VALOR REPUESTOS'!$A$122</f>
        <v>FA</v>
      </c>
      <c r="C6" s="10">
        <f>'VALOR REPUESTOS'!$C$122</f>
        <v>20000</v>
      </c>
      <c r="D6" s="67">
        <v>1</v>
      </c>
      <c r="E6" s="10">
        <f t="shared" si="0"/>
        <v>20000</v>
      </c>
      <c r="F6" s="10"/>
      <c r="G6" s="10">
        <f>$E$6</f>
        <v>20000</v>
      </c>
      <c r="H6" s="10">
        <f t="shared" ref="H6:L6" si="4">$E$6</f>
        <v>20000</v>
      </c>
      <c r="I6" s="10">
        <f t="shared" si="4"/>
        <v>20000</v>
      </c>
      <c r="J6" s="10">
        <f t="shared" si="4"/>
        <v>20000</v>
      </c>
      <c r="K6" s="10">
        <f t="shared" si="4"/>
        <v>20000</v>
      </c>
      <c r="L6" s="10">
        <f t="shared" si="4"/>
        <v>20000</v>
      </c>
    </row>
    <row r="7" spans="1:12" ht="15.75" x14ac:dyDescent="0.25">
      <c r="A7" s="123" t="s">
        <v>59</v>
      </c>
      <c r="B7" s="66" t="str">
        <f>'VALOR REPUESTOS'!$A$123</f>
        <v>FC</v>
      </c>
      <c r="C7" s="10">
        <f>'VALOR REPUESTOS'!$C$123</f>
        <v>28000</v>
      </c>
      <c r="D7" s="67">
        <v>1</v>
      </c>
      <c r="E7" s="10">
        <f t="shared" si="0"/>
        <v>28000</v>
      </c>
      <c r="F7" s="10"/>
      <c r="G7" s="10"/>
      <c r="H7" s="10">
        <f>$E$7</f>
        <v>28000</v>
      </c>
      <c r="I7" s="10"/>
      <c r="J7" s="10">
        <f>$E$7</f>
        <v>28000</v>
      </c>
      <c r="K7" s="10"/>
      <c r="L7" s="10">
        <f>$E$7</f>
        <v>28000</v>
      </c>
    </row>
    <row r="8" spans="1:12" ht="15.75" x14ac:dyDescent="0.25">
      <c r="A8" s="123" t="s">
        <v>219</v>
      </c>
      <c r="B8" s="244" t="str">
        <f>'VALOR REPUESTOS'!$A$9</f>
        <v>AL3C1F</v>
      </c>
      <c r="C8" s="138">
        <f>'VALOR REPUESTOS'!$C$9</f>
        <v>6800</v>
      </c>
      <c r="D8" s="139">
        <v>1</v>
      </c>
      <c r="E8" s="138">
        <f t="shared" si="0"/>
        <v>6800</v>
      </c>
      <c r="F8" s="140"/>
      <c r="G8" s="140"/>
      <c r="H8" s="140"/>
      <c r="I8" s="140"/>
      <c r="J8" s="140">
        <f>$E$8</f>
        <v>6800</v>
      </c>
      <c r="K8" s="140"/>
      <c r="L8" s="140"/>
    </row>
    <row r="9" spans="1:12" ht="15.75" x14ac:dyDescent="0.25">
      <c r="A9" s="123" t="s">
        <v>49</v>
      </c>
      <c r="B9" s="137" t="str">
        <f>'VALOR REPUESTOS'!$A$3</f>
        <v>AL1C1</v>
      </c>
      <c r="C9" s="140">
        <f>'VALOR REPUESTOS'!$C$3</f>
        <v>6000</v>
      </c>
      <c r="D9" s="19">
        <v>12</v>
      </c>
      <c r="E9" s="140">
        <f t="shared" ref="E9:E19" si="5">C9*D9</f>
        <v>72000</v>
      </c>
      <c r="F9" s="140"/>
      <c r="G9" s="140"/>
      <c r="H9" s="140"/>
      <c r="I9" s="140"/>
      <c r="J9" s="140"/>
      <c r="K9" s="140">
        <f>$E$9</f>
        <v>72000</v>
      </c>
      <c r="L9" s="140"/>
    </row>
    <row r="10" spans="1:12" ht="15.75" x14ac:dyDescent="0.25">
      <c r="A10" s="124" t="s">
        <v>208</v>
      </c>
      <c r="B10" s="244" t="str">
        <f>'VALOR REPUESTOS'!$A$16</f>
        <v>LLP</v>
      </c>
      <c r="C10" s="138">
        <f>'VALOR REPUESTOS'!$C$16</f>
        <v>3500</v>
      </c>
      <c r="D10" s="139">
        <v>1</v>
      </c>
      <c r="E10" s="138">
        <f t="shared" si="5"/>
        <v>3500</v>
      </c>
      <c r="F10" s="140">
        <f>$E$10</f>
        <v>3500</v>
      </c>
      <c r="G10" s="140">
        <f t="shared" ref="G10:L10" si="6">$E$10</f>
        <v>3500</v>
      </c>
      <c r="H10" s="140">
        <f t="shared" si="6"/>
        <v>3500</v>
      </c>
      <c r="I10" s="140">
        <f t="shared" si="6"/>
        <v>3500</v>
      </c>
      <c r="J10" s="140">
        <f t="shared" si="6"/>
        <v>3500</v>
      </c>
      <c r="K10" s="140">
        <f t="shared" si="6"/>
        <v>3500</v>
      </c>
      <c r="L10" s="140">
        <f t="shared" si="6"/>
        <v>3500</v>
      </c>
    </row>
    <row r="11" spans="1:12" ht="15.75" x14ac:dyDescent="0.25">
      <c r="A11" s="126" t="s">
        <v>53</v>
      </c>
      <c r="B11" s="137" t="str">
        <f>'VALOR REPUESTOS'!$A$124</f>
        <v>CA</v>
      </c>
      <c r="C11" s="140">
        <f>'VALOR REPUESTOS'!$C$124</f>
        <v>45000</v>
      </c>
      <c r="D11" s="19">
        <v>1</v>
      </c>
      <c r="E11" s="140">
        <f t="shared" si="5"/>
        <v>45000</v>
      </c>
      <c r="F11" s="140"/>
      <c r="G11" s="140"/>
      <c r="H11" s="140"/>
      <c r="I11" s="140"/>
      <c r="J11" s="140"/>
      <c r="K11" s="140"/>
      <c r="L11" s="140">
        <f>$E$11</f>
        <v>45000</v>
      </c>
    </row>
    <row r="12" spans="1:12" ht="15.75" x14ac:dyDescent="0.25">
      <c r="A12" s="126" t="s">
        <v>225</v>
      </c>
      <c r="B12" s="137" t="str">
        <f>'VALOR REPUESTOS'!$A$127</f>
        <v>RT</v>
      </c>
      <c r="C12" s="140">
        <f>'VALOR REPUESTOS'!$C$127</f>
        <v>35000</v>
      </c>
      <c r="D12" s="19">
        <v>1</v>
      </c>
      <c r="E12" s="140">
        <f t="shared" si="5"/>
        <v>35000</v>
      </c>
      <c r="F12" s="140"/>
      <c r="G12" s="140"/>
      <c r="H12" s="140"/>
      <c r="I12" s="140"/>
      <c r="J12" s="140"/>
      <c r="K12" s="140"/>
      <c r="L12" s="140"/>
    </row>
    <row r="13" spans="1:12" ht="15.75" x14ac:dyDescent="0.25">
      <c r="A13" s="126" t="s">
        <v>161</v>
      </c>
      <c r="B13" s="137" t="str">
        <f>'VALOR REPUESTOS'!$A$128</f>
        <v>REL</v>
      </c>
      <c r="C13" s="140">
        <f>'VALOR REPUESTOS'!$C$128</f>
        <v>20000</v>
      </c>
      <c r="D13" s="19">
        <v>2</v>
      </c>
      <c r="E13" s="140">
        <f t="shared" si="5"/>
        <v>40000</v>
      </c>
      <c r="F13" s="140"/>
      <c r="G13" s="140"/>
      <c r="H13" s="140"/>
      <c r="I13" s="140"/>
      <c r="J13" s="140"/>
      <c r="K13" s="140"/>
      <c r="L13" s="219"/>
    </row>
    <row r="14" spans="1:12" ht="15.75" x14ac:dyDescent="0.25">
      <c r="A14" s="126" t="s">
        <v>162</v>
      </c>
      <c r="B14" s="137" t="str">
        <f>'VALOR REPUESTOS'!$A$129</f>
        <v>REC</v>
      </c>
      <c r="C14" s="140">
        <f>'VALOR REPUESTOS'!$C$129</f>
        <v>30000</v>
      </c>
      <c r="D14" s="19">
        <v>1</v>
      </c>
      <c r="E14" s="140">
        <f t="shared" si="5"/>
        <v>30000</v>
      </c>
      <c r="F14" s="140"/>
      <c r="G14" s="140"/>
      <c r="H14" s="140"/>
      <c r="I14" s="140"/>
      <c r="J14" s="140"/>
      <c r="K14" s="140"/>
      <c r="L14" s="219"/>
    </row>
    <row r="15" spans="1:12" ht="15.75" x14ac:dyDescent="0.25">
      <c r="A15" s="126" t="s">
        <v>226</v>
      </c>
      <c r="B15" s="244" t="str">
        <f>'VALOR REPUESTOS'!$A$4</f>
        <v>ATF220</v>
      </c>
      <c r="C15" s="138">
        <f>'VALOR REPUESTOS'!$C$4</f>
        <v>10500</v>
      </c>
      <c r="D15" s="139">
        <v>1.2</v>
      </c>
      <c r="E15" s="138">
        <f t="shared" si="5"/>
        <v>12600</v>
      </c>
      <c r="F15" s="140"/>
      <c r="G15" s="140"/>
      <c r="H15" s="140"/>
      <c r="I15" s="140"/>
      <c r="J15" s="140"/>
      <c r="K15" s="140"/>
      <c r="L15" s="140">
        <f>$E$15</f>
        <v>12600</v>
      </c>
    </row>
    <row r="16" spans="1:12" ht="15.75" x14ac:dyDescent="0.25">
      <c r="A16" s="126" t="s">
        <v>48</v>
      </c>
      <c r="B16" s="137" t="str">
        <f>'VALOR REPUESTOS'!$A$11</f>
        <v>MATEI</v>
      </c>
      <c r="C16" s="140">
        <f>'VALOR REPUESTOS'!$C$11</f>
        <v>10000</v>
      </c>
      <c r="D16" s="19">
        <v>1</v>
      </c>
      <c r="E16" s="140">
        <f t="shared" si="5"/>
        <v>10000</v>
      </c>
      <c r="F16" s="140">
        <f>$E$16</f>
        <v>10000</v>
      </c>
      <c r="G16" s="140">
        <f t="shared" ref="G16:L16" si="7">$E$16</f>
        <v>10000</v>
      </c>
      <c r="H16" s="140">
        <f t="shared" si="7"/>
        <v>10000</v>
      </c>
      <c r="I16" s="140">
        <f t="shared" si="7"/>
        <v>10000</v>
      </c>
      <c r="J16" s="140">
        <f t="shared" si="7"/>
        <v>10000</v>
      </c>
      <c r="K16" s="140">
        <f t="shared" si="7"/>
        <v>10000</v>
      </c>
      <c r="L16" s="140">
        <f t="shared" si="7"/>
        <v>10000</v>
      </c>
    </row>
    <row r="17" spans="1:12" ht="15.75" x14ac:dyDescent="0.25">
      <c r="A17" s="126" t="s">
        <v>117</v>
      </c>
      <c r="B17" s="137" t="str">
        <f>'VALOR REPUESTOS'!$A$126</f>
        <v>KD</v>
      </c>
      <c r="C17" s="140">
        <f>'VALOR REPUESTOS'!$C$126</f>
        <v>150000</v>
      </c>
      <c r="D17" s="19">
        <v>1</v>
      </c>
      <c r="E17" s="140">
        <f t="shared" si="5"/>
        <v>150000</v>
      </c>
      <c r="F17" s="140"/>
      <c r="G17" s="140"/>
      <c r="H17" s="140"/>
      <c r="I17" s="140"/>
      <c r="J17" s="140"/>
      <c r="K17" s="140">
        <f>$E$17</f>
        <v>150000</v>
      </c>
      <c r="L17" s="140"/>
    </row>
    <row r="18" spans="1:12" ht="15.75" x14ac:dyDescent="0.25">
      <c r="A18" s="126" t="s">
        <v>163</v>
      </c>
      <c r="B18" s="137" t="str">
        <f>'VALOR REPUESTOS'!$A$8</f>
        <v>75W90</v>
      </c>
      <c r="C18" s="140">
        <f>'VALOR REPUESTOS'!$C$8</f>
        <v>12000</v>
      </c>
      <c r="D18" s="19">
        <v>2.4</v>
      </c>
      <c r="E18" s="140">
        <f t="shared" si="5"/>
        <v>28800</v>
      </c>
      <c r="F18" s="140">
        <f>$E$18</f>
        <v>28800</v>
      </c>
      <c r="G18" s="140"/>
      <c r="H18" s="140"/>
      <c r="I18" s="140"/>
      <c r="J18" s="140"/>
      <c r="K18" s="140">
        <f>$E$18</f>
        <v>28800</v>
      </c>
      <c r="L18" s="140"/>
    </row>
    <row r="19" spans="1:12" ht="15.75" x14ac:dyDescent="0.25">
      <c r="A19" s="126" t="s">
        <v>164</v>
      </c>
      <c r="B19" s="137" t="str">
        <f>'VALOR REPUESTOS'!$A$5</f>
        <v>80W90LS</v>
      </c>
      <c r="C19" s="140">
        <f>'VALOR REPUESTOS'!$C$5</f>
        <v>10500</v>
      </c>
      <c r="D19" s="19">
        <v>3</v>
      </c>
      <c r="E19" s="140">
        <f t="shared" si="5"/>
        <v>31500</v>
      </c>
      <c r="F19" s="140">
        <f>$E$19</f>
        <v>31500</v>
      </c>
      <c r="G19" s="140"/>
      <c r="H19" s="140"/>
      <c r="I19" s="140"/>
      <c r="J19" s="140"/>
      <c r="K19" s="140">
        <f>$E$19</f>
        <v>31500</v>
      </c>
      <c r="L19" s="140"/>
    </row>
    <row r="20" spans="1:12" ht="15.75" x14ac:dyDescent="0.25">
      <c r="A20" s="79" t="s">
        <v>1</v>
      </c>
      <c r="B20" s="79" t="str">
        <f>'VALOR REPUESTOS'!$A$10</f>
        <v>MO</v>
      </c>
      <c r="C20" s="80">
        <f>'VALOR REPUESTOS'!$C$10</f>
        <v>38000</v>
      </c>
      <c r="D20" s="81"/>
      <c r="E20" s="80"/>
      <c r="F20" s="80">
        <f>C20*F23</f>
        <v>95000</v>
      </c>
      <c r="G20" s="80">
        <f>C20*G23</f>
        <v>76000</v>
      </c>
      <c r="H20" s="80">
        <f>C20*H23</f>
        <v>95000</v>
      </c>
      <c r="I20" s="80">
        <f>C20*I23</f>
        <v>76000</v>
      </c>
      <c r="J20" s="80">
        <f>C20*J23</f>
        <v>114000</v>
      </c>
      <c r="K20" s="80">
        <f>C20*K23</f>
        <v>190000</v>
      </c>
      <c r="L20" s="80">
        <f>C20*L23</f>
        <v>114000</v>
      </c>
    </row>
    <row r="21" spans="1:12" ht="15.75" x14ac:dyDescent="0.25">
      <c r="A21" s="2" t="s">
        <v>55</v>
      </c>
      <c r="B21" s="2"/>
      <c r="C21" s="5"/>
      <c r="D21" s="5"/>
      <c r="E21" s="6"/>
      <c r="F21" s="6">
        <f t="shared" ref="F21:L21" si="8">SUM(F2:F20)</f>
        <v>243300</v>
      </c>
      <c r="G21" s="6">
        <f t="shared" si="8"/>
        <v>184000</v>
      </c>
      <c r="H21" s="6">
        <f t="shared" si="8"/>
        <v>251000</v>
      </c>
      <c r="I21" s="6">
        <f t="shared" si="8"/>
        <v>184000</v>
      </c>
      <c r="J21" s="6">
        <f t="shared" si="8"/>
        <v>276800</v>
      </c>
      <c r="K21" s="6">
        <f t="shared" si="8"/>
        <v>580300</v>
      </c>
      <c r="L21" s="6">
        <f t="shared" si="8"/>
        <v>327600</v>
      </c>
    </row>
    <row r="22" spans="1:12" ht="15.75" x14ac:dyDescent="0.25">
      <c r="A22" s="82" t="s">
        <v>63</v>
      </c>
      <c r="B22" s="89"/>
      <c r="C22" s="90"/>
      <c r="D22" s="89"/>
      <c r="E22" s="89"/>
      <c r="F22" s="152">
        <f t="shared" ref="F22:L22" si="9">F21*1.19</f>
        <v>289527</v>
      </c>
      <c r="G22" s="152">
        <f t="shared" si="9"/>
        <v>218960</v>
      </c>
      <c r="H22" s="152">
        <f t="shared" si="9"/>
        <v>298690</v>
      </c>
      <c r="I22" s="152">
        <f t="shared" si="9"/>
        <v>218960</v>
      </c>
      <c r="J22" s="152">
        <f t="shared" si="9"/>
        <v>329392</v>
      </c>
      <c r="K22" s="152">
        <f t="shared" si="9"/>
        <v>690557</v>
      </c>
      <c r="L22" s="152">
        <f t="shared" si="9"/>
        <v>389844</v>
      </c>
    </row>
    <row r="23" spans="1:12" x14ac:dyDescent="0.25">
      <c r="A23" s="94" t="s">
        <v>64</v>
      </c>
      <c r="B23" s="99"/>
      <c r="C23" s="100"/>
      <c r="D23" s="99"/>
      <c r="E23" s="99"/>
      <c r="F23" s="101">
        <v>2.5</v>
      </c>
      <c r="G23" s="93">
        <v>2</v>
      </c>
      <c r="H23" s="93">
        <v>2.5</v>
      </c>
      <c r="I23" s="93">
        <v>2</v>
      </c>
      <c r="J23" s="93">
        <v>3</v>
      </c>
      <c r="K23" s="93">
        <v>5</v>
      </c>
      <c r="L23" s="93">
        <v>3</v>
      </c>
    </row>
    <row r="25" spans="1:12" x14ac:dyDescent="0.25">
      <c r="A25" s="7" t="s">
        <v>217</v>
      </c>
      <c r="B25" s="7" t="s">
        <v>50</v>
      </c>
      <c r="C25" s="24" t="s">
        <v>2</v>
      </c>
      <c r="D25" s="21" t="s">
        <v>51</v>
      </c>
      <c r="E25" s="21" t="s">
        <v>57</v>
      </c>
      <c r="F25" s="21">
        <v>5</v>
      </c>
      <c r="G25" s="9" t="s">
        <v>213</v>
      </c>
      <c r="H25" s="9">
        <v>30</v>
      </c>
      <c r="I25" s="9">
        <v>45</v>
      </c>
      <c r="J25" s="9">
        <v>60</v>
      </c>
      <c r="K25" s="9" t="s">
        <v>215</v>
      </c>
      <c r="L25" s="9">
        <v>90</v>
      </c>
    </row>
    <row r="26" spans="1:12" ht="15.75" x14ac:dyDescent="0.25">
      <c r="A26" s="123" t="s">
        <v>56</v>
      </c>
      <c r="B26" s="66" t="str">
        <f>'VALOR REPUESTOS'!$A$12</f>
        <v>A5W30</v>
      </c>
      <c r="C26" s="10">
        <f>'VALOR REPUESTOS'!$C$12</f>
        <v>8000</v>
      </c>
      <c r="D26" s="67">
        <v>7</v>
      </c>
      <c r="E26" s="10">
        <f t="shared" ref="E26:E38" si="10">C26*D26</f>
        <v>56000</v>
      </c>
      <c r="F26" s="10">
        <f>$E$26</f>
        <v>56000</v>
      </c>
      <c r="G26" s="10">
        <f t="shared" ref="G26:L26" si="11">$E$26</f>
        <v>56000</v>
      </c>
      <c r="H26" s="10">
        <f t="shared" si="11"/>
        <v>56000</v>
      </c>
      <c r="I26" s="10">
        <f t="shared" si="11"/>
        <v>56000</v>
      </c>
      <c r="J26" s="10">
        <f t="shared" si="11"/>
        <v>56000</v>
      </c>
      <c r="K26" s="10">
        <f>$E$26</f>
        <v>56000</v>
      </c>
      <c r="L26" s="10">
        <f t="shared" si="11"/>
        <v>56000</v>
      </c>
    </row>
    <row r="27" spans="1:12" ht="15.75" x14ac:dyDescent="0.25">
      <c r="A27" s="123" t="s">
        <v>52</v>
      </c>
      <c r="B27" s="66" t="str">
        <f>'VALOR REPUESTOS'!$A$120</f>
        <v>FM</v>
      </c>
      <c r="C27" s="10">
        <f>'VALOR REPUESTOS'!$C$120</f>
        <v>15000</v>
      </c>
      <c r="D27" s="67">
        <v>1</v>
      </c>
      <c r="E27" s="10">
        <f t="shared" si="10"/>
        <v>15000</v>
      </c>
      <c r="F27" s="10">
        <f>$E$27</f>
        <v>15000</v>
      </c>
      <c r="G27" s="10">
        <f t="shared" ref="G27:L27" si="12">$E$27</f>
        <v>15000</v>
      </c>
      <c r="H27" s="10">
        <f t="shared" si="12"/>
        <v>15000</v>
      </c>
      <c r="I27" s="10">
        <f t="shared" si="12"/>
        <v>15000</v>
      </c>
      <c r="J27" s="10">
        <f t="shared" si="12"/>
        <v>15000</v>
      </c>
      <c r="K27" s="10">
        <f t="shared" si="12"/>
        <v>15000</v>
      </c>
      <c r="L27" s="10">
        <f t="shared" si="12"/>
        <v>15000</v>
      </c>
    </row>
    <row r="28" spans="1:12" ht="15.75" x14ac:dyDescent="0.25">
      <c r="A28" s="124" t="s">
        <v>223</v>
      </c>
      <c r="B28" s="66" t="str">
        <f>'VALOR REPUESTOS'!$A$17</f>
        <v>GTC</v>
      </c>
      <c r="C28" s="29">
        <f>'VALOR REPUESTOS'!$C$17</f>
        <v>3500</v>
      </c>
      <c r="D28" s="69">
        <v>1</v>
      </c>
      <c r="E28" s="29">
        <f t="shared" si="10"/>
        <v>3500</v>
      </c>
      <c r="F28" s="10">
        <f>$E$28</f>
        <v>3500</v>
      </c>
      <c r="G28" s="10">
        <f t="shared" ref="G28:L28" si="13">$E$28</f>
        <v>3500</v>
      </c>
      <c r="H28" s="10">
        <f t="shared" si="13"/>
        <v>3500</v>
      </c>
      <c r="I28" s="10">
        <f t="shared" si="13"/>
        <v>3500</v>
      </c>
      <c r="J28" s="10">
        <f t="shared" si="13"/>
        <v>3500</v>
      </c>
      <c r="K28" s="10">
        <f t="shared" si="13"/>
        <v>3500</v>
      </c>
      <c r="L28" s="10">
        <f t="shared" si="13"/>
        <v>3500</v>
      </c>
    </row>
    <row r="29" spans="1:12" ht="15.75" x14ac:dyDescent="0.25">
      <c r="A29" s="125" t="s">
        <v>58</v>
      </c>
      <c r="B29" s="66" t="str">
        <f>'VALOR REPUESTOS'!$A$121</f>
        <v>FP</v>
      </c>
      <c r="C29" s="10">
        <f>'VALOR REPUESTOS'!$C$121</f>
        <v>20000</v>
      </c>
      <c r="D29" s="67">
        <v>1</v>
      </c>
      <c r="E29" s="10">
        <f t="shared" si="10"/>
        <v>20000</v>
      </c>
      <c r="F29" s="10"/>
      <c r="G29" s="10"/>
      <c r="H29" s="10">
        <f>$E$29</f>
        <v>20000</v>
      </c>
      <c r="I29" s="10"/>
      <c r="J29" s="10">
        <f>$E$29</f>
        <v>20000</v>
      </c>
      <c r="K29" s="10"/>
      <c r="L29" s="10">
        <f>$E$29</f>
        <v>20000</v>
      </c>
    </row>
    <row r="30" spans="1:12" ht="15.75" x14ac:dyDescent="0.25">
      <c r="A30" s="123" t="s">
        <v>60</v>
      </c>
      <c r="B30" s="66" t="str">
        <f>'VALOR REPUESTOS'!$A$122</f>
        <v>FA</v>
      </c>
      <c r="C30" s="10">
        <f>'VALOR REPUESTOS'!$C$122</f>
        <v>20000</v>
      </c>
      <c r="D30" s="67">
        <v>1</v>
      </c>
      <c r="E30" s="10">
        <f t="shared" si="10"/>
        <v>20000</v>
      </c>
      <c r="F30" s="10"/>
      <c r="G30" s="10">
        <f>$E$30</f>
        <v>20000</v>
      </c>
      <c r="H30" s="10">
        <f t="shared" ref="H30:L30" si="14">$E$30</f>
        <v>20000</v>
      </c>
      <c r="I30" s="10">
        <f t="shared" si="14"/>
        <v>20000</v>
      </c>
      <c r="J30" s="10">
        <f t="shared" si="14"/>
        <v>20000</v>
      </c>
      <c r="K30" s="10">
        <f t="shared" si="14"/>
        <v>20000</v>
      </c>
      <c r="L30" s="10">
        <f t="shared" si="14"/>
        <v>20000</v>
      </c>
    </row>
    <row r="31" spans="1:12" ht="15.75" x14ac:dyDescent="0.25">
      <c r="A31" s="123" t="s">
        <v>59</v>
      </c>
      <c r="B31" s="66" t="str">
        <f>'VALOR REPUESTOS'!$A$123</f>
        <v>FC</v>
      </c>
      <c r="C31" s="10">
        <f>'VALOR REPUESTOS'!$C$123</f>
        <v>28000</v>
      </c>
      <c r="D31" s="67">
        <v>1</v>
      </c>
      <c r="E31" s="10">
        <f t="shared" si="10"/>
        <v>28000</v>
      </c>
      <c r="F31" s="10"/>
      <c r="G31" s="10"/>
      <c r="H31" s="10">
        <f>$E$31</f>
        <v>28000</v>
      </c>
      <c r="I31" s="10"/>
      <c r="J31" s="10">
        <f>$E$31</f>
        <v>28000</v>
      </c>
      <c r="K31" s="10"/>
      <c r="L31" s="10">
        <f>$E$31</f>
        <v>28000</v>
      </c>
    </row>
    <row r="32" spans="1:12" ht="15.75" x14ac:dyDescent="0.25">
      <c r="A32" s="123" t="s">
        <v>219</v>
      </c>
      <c r="B32" s="68" t="str">
        <f>'VALOR REPUESTOS'!$A$9</f>
        <v>AL3C1F</v>
      </c>
      <c r="C32" s="29">
        <f>'VALOR REPUESTOS'!$C$9</f>
        <v>6800</v>
      </c>
      <c r="D32" s="69">
        <v>1</v>
      </c>
      <c r="E32" s="29">
        <f t="shared" si="10"/>
        <v>6800</v>
      </c>
      <c r="F32" s="10"/>
      <c r="G32" s="10"/>
      <c r="H32" s="10"/>
      <c r="I32" s="10"/>
      <c r="J32" s="10">
        <f>$E$32</f>
        <v>6800</v>
      </c>
      <c r="K32" s="10"/>
      <c r="L32" s="10"/>
    </row>
    <row r="33" spans="1:18" s="34" customFormat="1" ht="15.75" x14ac:dyDescent="0.25">
      <c r="A33" s="123" t="s">
        <v>49</v>
      </c>
      <c r="B33" s="66" t="str">
        <f>'VALOR REPUESTOS'!$A$3</f>
        <v>AL1C1</v>
      </c>
      <c r="C33" s="10">
        <f>'VALOR REPUESTOS'!$C$3</f>
        <v>6000</v>
      </c>
      <c r="D33" s="67">
        <v>12</v>
      </c>
      <c r="E33" s="10">
        <f t="shared" si="10"/>
        <v>72000</v>
      </c>
      <c r="F33" s="10"/>
      <c r="G33" s="10"/>
      <c r="H33" s="10"/>
      <c r="I33" s="10"/>
      <c r="J33" s="10"/>
      <c r="K33" s="10">
        <f>$E$33</f>
        <v>72000</v>
      </c>
      <c r="L33" s="10"/>
      <c r="M33"/>
      <c r="N33"/>
      <c r="O33"/>
      <c r="P33"/>
      <c r="Q33"/>
      <c r="R33"/>
    </row>
    <row r="34" spans="1:18" s="34" customFormat="1" ht="15.75" x14ac:dyDescent="0.25">
      <c r="A34" s="124" t="s">
        <v>208</v>
      </c>
      <c r="B34" s="68" t="str">
        <f>'VALOR REPUESTOS'!$A$16</f>
        <v>LLP</v>
      </c>
      <c r="C34" s="29">
        <f>'VALOR REPUESTOS'!$C$16</f>
        <v>3500</v>
      </c>
      <c r="D34" s="69">
        <v>1</v>
      </c>
      <c r="E34" s="29">
        <f t="shared" si="10"/>
        <v>3500</v>
      </c>
      <c r="F34" s="10">
        <f>$E$34</f>
        <v>3500</v>
      </c>
      <c r="G34" s="10">
        <f t="shared" ref="G34:L34" si="15">$E$34</f>
        <v>3500</v>
      </c>
      <c r="H34" s="10">
        <f t="shared" si="15"/>
        <v>3500</v>
      </c>
      <c r="I34" s="10">
        <f t="shared" si="15"/>
        <v>3500</v>
      </c>
      <c r="J34" s="10">
        <f t="shared" si="15"/>
        <v>3500</v>
      </c>
      <c r="K34" s="10">
        <f t="shared" si="15"/>
        <v>3500</v>
      </c>
      <c r="L34" s="10">
        <f t="shared" si="15"/>
        <v>3500</v>
      </c>
      <c r="M34"/>
      <c r="N34"/>
      <c r="O34"/>
      <c r="P34"/>
      <c r="Q34"/>
      <c r="R34"/>
    </row>
    <row r="35" spans="1:18" s="34" customFormat="1" ht="15.75" x14ac:dyDescent="0.25">
      <c r="A35" s="126" t="s">
        <v>53</v>
      </c>
      <c r="B35" s="66" t="str">
        <f>'VALOR REPUESTOS'!$A$124</f>
        <v>CA</v>
      </c>
      <c r="C35" s="10">
        <f>'VALOR REPUESTOS'!$C$124</f>
        <v>45000</v>
      </c>
      <c r="D35" s="67">
        <v>1</v>
      </c>
      <c r="E35" s="10">
        <f t="shared" si="10"/>
        <v>45000</v>
      </c>
      <c r="F35" s="10"/>
      <c r="G35" s="10"/>
      <c r="H35" s="10"/>
      <c r="I35" s="10"/>
      <c r="J35" s="10"/>
      <c r="K35" s="10"/>
      <c r="L35" s="10">
        <f>$E$35</f>
        <v>45000</v>
      </c>
      <c r="M35"/>
      <c r="N35"/>
      <c r="O35"/>
      <c r="P35"/>
      <c r="Q35"/>
      <c r="R35"/>
    </row>
    <row r="36" spans="1:18" s="210" customFormat="1" ht="15.75" x14ac:dyDescent="0.25">
      <c r="A36" s="126" t="s">
        <v>225</v>
      </c>
      <c r="B36" s="66" t="str">
        <f>'VALOR REPUESTOS'!$A$127</f>
        <v>RT</v>
      </c>
      <c r="C36" s="10">
        <f>'VALOR REPUESTOS'!$C$127</f>
        <v>35000</v>
      </c>
      <c r="D36" s="67">
        <v>1</v>
      </c>
      <c r="E36" s="10">
        <f t="shared" si="10"/>
        <v>35000</v>
      </c>
      <c r="F36" s="209"/>
      <c r="G36" s="209"/>
      <c r="H36" s="209"/>
      <c r="I36" s="209"/>
      <c r="J36" s="209"/>
      <c r="K36" s="10"/>
      <c r="L36" s="10"/>
      <c r="M36"/>
      <c r="N36"/>
      <c r="O36"/>
      <c r="P36"/>
      <c r="Q36"/>
      <c r="R36"/>
    </row>
    <row r="37" spans="1:18" s="34" customFormat="1" ht="15.75" x14ac:dyDescent="0.25">
      <c r="A37" s="126" t="s">
        <v>48</v>
      </c>
      <c r="B37" s="66" t="str">
        <f>'VALOR REPUESTOS'!$A$11</f>
        <v>MATEI</v>
      </c>
      <c r="C37" s="10">
        <f>'VALOR REPUESTOS'!$C$11</f>
        <v>10000</v>
      </c>
      <c r="D37" s="67">
        <v>1</v>
      </c>
      <c r="E37" s="10">
        <f t="shared" si="10"/>
        <v>10000</v>
      </c>
      <c r="F37" s="10">
        <f>$E$37</f>
        <v>10000</v>
      </c>
      <c r="G37" s="10">
        <f t="shared" ref="G37:L37" si="16">$E$37</f>
        <v>10000</v>
      </c>
      <c r="H37" s="10">
        <f t="shared" si="16"/>
        <v>10000</v>
      </c>
      <c r="I37" s="10">
        <f t="shared" si="16"/>
        <v>10000</v>
      </c>
      <c r="J37" s="10">
        <f t="shared" si="16"/>
        <v>10000</v>
      </c>
      <c r="K37" s="10">
        <f t="shared" si="16"/>
        <v>10000</v>
      </c>
      <c r="L37" s="10">
        <f t="shared" si="16"/>
        <v>10000</v>
      </c>
      <c r="M37"/>
      <c r="N37"/>
      <c r="O37"/>
      <c r="P37"/>
      <c r="Q37"/>
      <c r="R37"/>
    </row>
    <row r="38" spans="1:18" s="34" customFormat="1" ht="15.6" customHeight="1" x14ac:dyDescent="0.25">
      <c r="A38" s="126" t="s">
        <v>117</v>
      </c>
      <c r="B38" s="66" t="str">
        <f>'VALOR REPUESTOS'!$A$126</f>
        <v>KD</v>
      </c>
      <c r="C38" s="10">
        <f>'VALOR REPUESTOS'!$C$126</f>
        <v>150000</v>
      </c>
      <c r="D38" s="67">
        <v>1</v>
      </c>
      <c r="E38" s="10">
        <f t="shared" si="10"/>
        <v>150000</v>
      </c>
      <c r="F38" s="10"/>
      <c r="G38" s="10"/>
      <c r="H38" s="10"/>
      <c r="I38" s="10"/>
      <c r="J38" s="10"/>
      <c r="K38" s="10">
        <f>$E$38</f>
        <v>150000</v>
      </c>
      <c r="L38" s="10"/>
      <c r="M38"/>
      <c r="N38"/>
      <c r="O38"/>
      <c r="P38"/>
      <c r="Q38"/>
      <c r="R38"/>
    </row>
    <row r="39" spans="1:18" s="34" customFormat="1" ht="15.6" customHeight="1" x14ac:dyDescent="0.25">
      <c r="A39" s="126" t="s">
        <v>161</v>
      </c>
      <c r="B39" s="66" t="str">
        <f>'VALOR REPUESTOS'!$A$128</f>
        <v>REL</v>
      </c>
      <c r="C39" s="10">
        <f>'VALOR REPUESTOS'!$C$128</f>
        <v>20000</v>
      </c>
      <c r="D39" s="67">
        <v>2</v>
      </c>
      <c r="E39" s="10">
        <f t="shared" ref="E39:E45" si="17">C39*D39</f>
        <v>40000</v>
      </c>
      <c r="F39" s="10"/>
      <c r="G39" s="10"/>
      <c r="H39" s="10"/>
      <c r="I39" s="10"/>
      <c r="J39" s="10"/>
      <c r="K39" s="10"/>
      <c r="L39" s="76"/>
      <c r="M39"/>
      <c r="N39"/>
      <c r="O39"/>
      <c r="P39"/>
      <c r="Q39"/>
      <c r="R39"/>
    </row>
    <row r="40" spans="1:18" s="34" customFormat="1" ht="15.6" customHeight="1" x14ac:dyDescent="0.25">
      <c r="A40" s="126" t="s">
        <v>162</v>
      </c>
      <c r="B40" s="66" t="str">
        <f>'VALOR REPUESTOS'!$A$129</f>
        <v>REC</v>
      </c>
      <c r="C40" s="10">
        <f>'VALOR REPUESTOS'!$C$129</f>
        <v>30000</v>
      </c>
      <c r="D40" s="67">
        <v>1</v>
      </c>
      <c r="E40" s="10">
        <f t="shared" si="17"/>
        <v>30000</v>
      </c>
      <c r="F40" s="10"/>
      <c r="G40" s="10"/>
      <c r="H40" s="10"/>
      <c r="I40" s="10"/>
      <c r="J40" s="10"/>
      <c r="K40" s="10"/>
      <c r="L40" s="76"/>
      <c r="M40"/>
      <c r="N40"/>
      <c r="O40"/>
      <c r="P40"/>
      <c r="Q40"/>
      <c r="R40"/>
    </row>
    <row r="41" spans="1:18" ht="15.6" customHeight="1" x14ac:dyDescent="0.25">
      <c r="A41" s="321" t="s">
        <v>220</v>
      </c>
      <c r="B41" s="68" t="str">
        <f>'VALOR REPUESTOS'!$A$7</f>
        <v>A75W90</v>
      </c>
      <c r="C41" s="29">
        <f>'VALOR REPUESTOS'!$C$7</f>
        <v>12000</v>
      </c>
      <c r="D41" s="69">
        <v>1.5</v>
      </c>
      <c r="E41" s="29">
        <f t="shared" si="17"/>
        <v>18000</v>
      </c>
      <c r="F41" s="29"/>
      <c r="G41" s="29"/>
      <c r="H41" s="29"/>
      <c r="I41" s="29"/>
      <c r="J41" s="29"/>
      <c r="K41" s="29">
        <f>$E$41</f>
        <v>18000</v>
      </c>
      <c r="L41" s="29"/>
    </row>
    <row r="42" spans="1:18" ht="15.6" customHeight="1" x14ac:dyDescent="0.25">
      <c r="A42" s="123" t="s">
        <v>227</v>
      </c>
      <c r="B42" s="13" t="str">
        <f>'VALOR REPUESTOS'!$A$4</f>
        <v>ATF220</v>
      </c>
      <c r="C42" s="27">
        <f>'VALOR REPUESTOS'!$C$4</f>
        <v>10500</v>
      </c>
      <c r="D42" s="28">
        <v>1.2</v>
      </c>
      <c r="E42" s="29">
        <f t="shared" si="17"/>
        <v>12600</v>
      </c>
      <c r="F42" s="10"/>
      <c r="G42" s="10"/>
      <c r="H42" s="10"/>
      <c r="I42" s="10"/>
      <c r="J42" s="10"/>
      <c r="K42" s="76"/>
      <c r="L42" s="10">
        <f>$E$42</f>
        <v>12600</v>
      </c>
    </row>
    <row r="43" spans="1:18" ht="15.6" customHeight="1" x14ac:dyDescent="0.25">
      <c r="A43" s="126" t="s">
        <v>163</v>
      </c>
      <c r="B43" s="66" t="str">
        <f>'VALOR REPUESTOS'!$A$8</f>
        <v>75W90</v>
      </c>
      <c r="C43" s="10">
        <f>'VALOR REPUESTOS'!$C$8</f>
        <v>12000</v>
      </c>
      <c r="D43" s="67">
        <v>2.4</v>
      </c>
      <c r="E43" s="10">
        <f t="shared" si="17"/>
        <v>28800</v>
      </c>
      <c r="F43" s="10">
        <f>$E$43</f>
        <v>28800</v>
      </c>
      <c r="G43" s="10"/>
      <c r="H43" s="10"/>
      <c r="I43" s="10"/>
      <c r="J43" s="10"/>
      <c r="K43" s="127">
        <f>$E$43</f>
        <v>28800</v>
      </c>
      <c r="L43" s="76"/>
    </row>
    <row r="44" spans="1:18" ht="15.6" customHeight="1" x14ac:dyDescent="0.25">
      <c r="A44" s="126" t="s">
        <v>164</v>
      </c>
      <c r="B44" s="66" t="str">
        <f>'VALOR REPUESTOS'!$A$5</f>
        <v>80W90LS</v>
      </c>
      <c r="C44" s="10">
        <f>'VALOR REPUESTOS'!$C$5</f>
        <v>10500</v>
      </c>
      <c r="D44" s="67">
        <v>3</v>
      </c>
      <c r="E44" s="10">
        <f t="shared" si="17"/>
        <v>31500</v>
      </c>
      <c r="F44" s="10">
        <f>$E$44</f>
        <v>31500</v>
      </c>
      <c r="G44" s="10"/>
      <c r="H44" s="10"/>
      <c r="I44" s="10"/>
      <c r="J44" s="10"/>
      <c r="K44" s="127">
        <f>$E$44</f>
        <v>31500</v>
      </c>
      <c r="L44" s="76"/>
    </row>
    <row r="45" spans="1:18" ht="15.6" customHeight="1" x14ac:dyDescent="0.25">
      <c r="A45" s="126" t="s">
        <v>218</v>
      </c>
      <c r="B45" s="66" t="str">
        <f>'VALOR REPUESTOS'!$A$6</f>
        <v>80W90</v>
      </c>
      <c r="C45" s="10">
        <f>'VALOR REPUESTOS'!$C$6</f>
        <v>10500</v>
      </c>
      <c r="D45" s="67">
        <v>1</v>
      </c>
      <c r="E45" s="10">
        <f t="shared" si="17"/>
        <v>10500</v>
      </c>
      <c r="F45" s="10">
        <f>$E$45</f>
        <v>10500</v>
      </c>
      <c r="G45" s="10"/>
      <c r="H45" s="10"/>
      <c r="I45" s="10"/>
      <c r="J45" s="10"/>
      <c r="K45" s="127">
        <f>$E$45</f>
        <v>10500</v>
      </c>
      <c r="L45" s="76"/>
    </row>
    <row r="46" spans="1:18" ht="15.75" x14ac:dyDescent="0.25">
      <c r="A46" s="126" t="s">
        <v>1</v>
      </c>
      <c r="B46" s="79" t="str">
        <f>'VALOR REPUESTOS'!$A$10</f>
        <v>MO</v>
      </c>
      <c r="C46" s="187">
        <f>'VALOR REPUESTOS'!$C$10</f>
        <v>38000</v>
      </c>
      <c r="D46" s="81"/>
      <c r="E46" s="80"/>
      <c r="F46" s="80">
        <f>C46*F49</f>
        <v>95000</v>
      </c>
      <c r="G46" s="80">
        <f>C46*G49</f>
        <v>76000</v>
      </c>
      <c r="H46" s="80">
        <f>C46*H49</f>
        <v>95000</v>
      </c>
      <c r="I46" s="80">
        <f>C46*I49</f>
        <v>76000</v>
      </c>
      <c r="J46" s="80">
        <f>C46*J49</f>
        <v>114000</v>
      </c>
      <c r="K46" s="80">
        <f>C46*K49</f>
        <v>190000</v>
      </c>
      <c r="L46" s="80">
        <f>C46*L49</f>
        <v>114000</v>
      </c>
    </row>
    <row r="47" spans="1:18" ht="15.75" x14ac:dyDescent="0.25">
      <c r="A47" s="2" t="s">
        <v>55</v>
      </c>
      <c r="B47" s="2"/>
      <c r="C47" s="5" t="s">
        <v>3</v>
      </c>
      <c r="D47" s="5"/>
      <c r="E47" s="6"/>
      <c r="F47" s="6">
        <f t="shared" ref="F47:L47" si="18">SUM(F26:F46)</f>
        <v>253800</v>
      </c>
      <c r="G47" s="6">
        <f t="shared" si="18"/>
        <v>184000</v>
      </c>
      <c r="H47" s="6">
        <f t="shared" si="18"/>
        <v>251000</v>
      </c>
      <c r="I47" s="6">
        <f t="shared" si="18"/>
        <v>184000</v>
      </c>
      <c r="J47" s="6">
        <f t="shared" si="18"/>
        <v>276800</v>
      </c>
      <c r="K47" s="6">
        <f t="shared" si="18"/>
        <v>608800</v>
      </c>
      <c r="L47" s="6">
        <f t="shared" si="18"/>
        <v>327600</v>
      </c>
    </row>
    <row r="48" spans="1:18" ht="15.75" x14ac:dyDescent="0.25">
      <c r="A48" s="82" t="s">
        <v>63</v>
      </c>
      <c r="B48" s="89"/>
      <c r="C48" s="90"/>
      <c r="D48" s="89"/>
      <c r="E48" s="89"/>
      <c r="F48" s="152">
        <f t="shared" ref="F48:L48" si="19">F47*1.19</f>
        <v>302022</v>
      </c>
      <c r="G48" s="152">
        <f t="shared" si="19"/>
        <v>218960</v>
      </c>
      <c r="H48" s="152">
        <f t="shared" si="19"/>
        <v>298690</v>
      </c>
      <c r="I48" s="152">
        <f t="shared" si="19"/>
        <v>218960</v>
      </c>
      <c r="J48" s="152">
        <f t="shared" si="19"/>
        <v>329392</v>
      </c>
      <c r="K48" s="152">
        <f t="shared" si="19"/>
        <v>724472</v>
      </c>
      <c r="L48" s="152">
        <f t="shared" si="19"/>
        <v>389844</v>
      </c>
    </row>
    <row r="49" spans="1:12" x14ac:dyDescent="0.25">
      <c r="A49" s="94" t="s">
        <v>64</v>
      </c>
      <c r="B49" s="99"/>
      <c r="C49" s="100"/>
      <c r="D49" s="99"/>
      <c r="E49" s="99"/>
      <c r="F49" s="101">
        <v>2.5</v>
      </c>
      <c r="G49" s="93">
        <v>2</v>
      </c>
      <c r="H49" s="93">
        <v>2.5</v>
      </c>
      <c r="I49" s="93">
        <v>2</v>
      </c>
      <c r="J49" s="325">
        <v>3</v>
      </c>
      <c r="K49" s="93">
        <v>5</v>
      </c>
      <c r="L49" s="93">
        <v>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1056-4C5C-4834-82F9-F80BBABC4F44}">
  <sheetPr>
    <tabColor rgb="FFFFFF00"/>
  </sheetPr>
  <dimension ref="A1:L27"/>
  <sheetViews>
    <sheetView zoomScale="148" workbookViewId="0">
      <selection activeCell="L2" sqref="L2:L12"/>
    </sheetView>
  </sheetViews>
  <sheetFormatPr baseColWidth="10" defaultRowHeight="15" x14ac:dyDescent="0.25"/>
  <cols>
    <col min="1" max="1" width="33.5703125" bestFit="1" customWidth="1"/>
    <col min="2" max="2" width="8.85546875" customWidth="1"/>
    <col min="3" max="3" width="13.7109375" bestFit="1" customWidth="1"/>
    <col min="4" max="4" width="10.28515625" bestFit="1" customWidth="1"/>
    <col min="5" max="5" width="13.140625" bestFit="1" customWidth="1"/>
    <col min="6" max="6" width="11.140625" bestFit="1" customWidth="1"/>
    <col min="7" max="7" width="11.140625" customWidth="1"/>
    <col min="8" max="12" width="10.42578125" bestFit="1" customWidth="1"/>
  </cols>
  <sheetData>
    <row r="1" spans="1:12" ht="15.75" x14ac:dyDescent="0.25">
      <c r="A1" s="7" t="s">
        <v>245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 t="s">
        <v>483</v>
      </c>
      <c r="H1" s="9">
        <v>60</v>
      </c>
      <c r="I1" s="9">
        <v>70</v>
      </c>
      <c r="J1" s="8" t="s">
        <v>114</v>
      </c>
      <c r="K1" s="8">
        <v>90</v>
      </c>
      <c r="L1" s="9">
        <v>100</v>
      </c>
    </row>
    <row r="2" spans="1:12" ht="15.75" x14ac:dyDescent="0.25">
      <c r="A2" s="11" t="s">
        <v>56</v>
      </c>
      <c r="B2" s="66" t="str">
        <f>'VALOR REPUESTOS'!$A$12</f>
        <v>A5W30</v>
      </c>
      <c r="C2" s="10">
        <f>'VALOR REPUESTOS'!$C$12</f>
        <v>8000</v>
      </c>
      <c r="D2" s="67">
        <v>4</v>
      </c>
      <c r="E2" s="10">
        <f>C2*D2</f>
        <v>32000</v>
      </c>
      <c r="F2" s="29">
        <f>$E$2</f>
        <v>32000</v>
      </c>
      <c r="G2" s="29">
        <f t="shared" ref="G2:K2" si="0">$E$2</f>
        <v>32000</v>
      </c>
      <c r="H2" s="29">
        <f t="shared" si="0"/>
        <v>32000</v>
      </c>
      <c r="I2" s="29">
        <f t="shared" si="0"/>
        <v>32000</v>
      </c>
      <c r="J2" s="29">
        <f t="shared" si="0"/>
        <v>32000</v>
      </c>
      <c r="K2" s="29">
        <f t="shared" si="0"/>
        <v>32000</v>
      </c>
      <c r="L2" s="29">
        <f>$E$2</f>
        <v>32000</v>
      </c>
    </row>
    <row r="3" spans="1:12" ht="15.75" x14ac:dyDescent="0.25">
      <c r="A3" s="11" t="s">
        <v>52</v>
      </c>
      <c r="B3" s="66" t="str">
        <f>'VALOR REPUESTOS'!$A$130</f>
        <v>FM</v>
      </c>
      <c r="C3" s="10">
        <f>'VALOR REPUESTOS'!$C$130</f>
        <v>10000</v>
      </c>
      <c r="D3" s="67">
        <v>1</v>
      </c>
      <c r="E3" s="10">
        <f t="shared" ref="E3:E11" si="1">C3*D3</f>
        <v>10000</v>
      </c>
      <c r="F3" s="29">
        <f>$E$3</f>
        <v>10000</v>
      </c>
      <c r="G3" s="29">
        <f t="shared" ref="G3:K3" si="2">$E$3</f>
        <v>10000</v>
      </c>
      <c r="H3" s="29">
        <f t="shared" si="2"/>
        <v>10000</v>
      </c>
      <c r="I3" s="29">
        <f t="shared" si="2"/>
        <v>10000</v>
      </c>
      <c r="J3" s="29">
        <f t="shared" si="2"/>
        <v>10000</v>
      </c>
      <c r="K3" s="29">
        <f t="shared" si="2"/>
        <v>10000</v>
      </c>
      <c r="L3" s="29">
        <f>$E$3</f>
        <v>10000</v>
      </c>
    </row>
    <row r="4" spans="1:12" ht="15.75" x14ac:dyDescent="0.25">
      <c r="A4" s="39" t="s">
        <v>223</v>
      </c>
      <c r="B4" s="66" t="str">
        <f>'VALOR REPUESTOS'!$A$17</f>
        <v>GTC</v>
      </c>
      <c r="C4" s="29">
        <f>'VALOR REPUESTOS'!$C$17</f>
        <v>3500</v>
      </c>
      <c r="D4" s="69">
        <v>1</v>
      </c>
      <c r="E4" s="29">
        <f t="shared" si="1"/>
        <v>3500</v>
      </c>
      <c r="F4" s="29">
        <f>$E$4</f>
        <v>3500</v>
      </c>
      <c r="G4" s="29">
        <f t="shared" ref="G4:K4" si="3">$E$4</f>
        <v>3500</v>
      </c>
      <c r="H4" s="29">
        <f t="shared" si="3"/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  <c r="L4" s="29">
        <f>$E$4</f>
        <v>3500</v>
      </c>
    </row>
    <row r="5" spans="1:12" ht="15.75" x14ac:dyDescent="0.25">
      <c r="A5" s="11" t="s">
        <v>60</v>
      </c>
      <c r="B5" s="66" t="str">
        <f>'VALOR REPUESTOS'!$A$132</f>
        <v>FA</v>
      </c>
      <c r="C5" s="10">
        <f>'VALOR REPUESTOS'!$C$132</f>
        <v>15000</v>
      </c>
      <c r="D5" s="67">
        <v>1</v>
      </c>
      <c r="E5" s="10">
        <f t="shared" si="1"/>
        <v>15000</v>
      </c>
      <c r="F5" s="29"/>
      <c r="G5" s="29"/>
      <c r="H5" s="29"/>
      <c r="I5" s="29"/>
      <c r="J5" s="29">
        <f>$E$5</f>
        <v>15000</v>
      </c>
      <c r="K5" s="29"/>
      <c r="L5" s="29"/>
    </row>
    <row r="6" spans="1:12" ht="15.75" x14ac:dyDescent="0.25">
      <c r="A6" s="136" t="s">
        <v>59</v>
      </c>
      <c r="B6" s="137" t="str">
        <f>'VALOR REPUESTOS'!$A$133</f>
        <v>FC</v>
      </c>
      <c r="C6" s="140">
        <f>'VALOR REPUESTOS'!$C$133</f>
        <v>25000</v>
      </c>
      <c r="D6" s="19">
        <v>1</v>
      </c>
      <c r="E6" s="140">
        <f t="shared" si="1"/>
        <v>25000</v>
      </c>
      <c r="F6" s="138"/>
      <c r="G6" s="138"/>
      <c r="H6" s="138"/>
      <c r="I6" s="138">
        <f>$E$6</f>
        <v>25000</v>
      </c>
      <c r="J6" s="138"/>
      <c r="K6" s="138"/>
      <c r="L6" s="138"/>
    </row>
    <row r="7" spans="1:12" ht="15.75" x14ac:dyDescent="0.25">
      <c r="A7" s="136" t="s">
        <v>246</v>
      </c>
      <c r="B7" s="137" t="str">
        <f>'VALOR REPUESTOS'!$A$134</f>
        <v>BUJ</v>
      </c>
      <c r="C7" s="140">
        <f>'VALOR REPUESTOS'!$C$134</f>
        <v>15000</v>
      </c>
      <c r="D7" s="19">
        <v>4</v>
      </c>
      <c r="E7" s="140">
        <f>C7*D7</f>
        <v>60000</v>
      </c>
      <c r="F7" s="138"/>
      <c r="G7" s="138"/>
      <c r="H7" s="138">
        <f>$E$7</f>
        <v>60000</v>
      </c>
      <c r="I7" s="138"/>
      <c r="J7" s="138"/>
      <c r="K7" s="138"/>
      <c r="L7" s="138"/>
    </row>
    <row r="8" spans="1:12" ht="15.75" x14ac:dyDescent="0.25">
      <c r="A8" s="141" t="s">
        <v>208</v>
      </c>
      <c r="B8" s="137" t="str">
        <f>'VALOR REPUESTOS'!$A$16</f>
        <v>LLP</v>
      </c>
      <c r="C8" s="138">
        <f>'VALOR REPUESTOS'!$C$16</f>
        <v>3500</v>
      </c>
      <c r="D8" s="139">
        <v>1</v>
      </c>
      <c r="E8" s="138">
        <f t="shared" si="1"/>
        <v>3500</v>
      </c>
      <c r="F8" s="138">
        <f>$E$8</f>
        <v>3500</v>
      </c>
      <c r="G8" s="138">
        <f t="shared" ref="G8:K8" si="4">$E$8</f>
        <v>3500</v>
      </c>
      <c r="H8" s="138">
        <f t="shared" si="4"/>
        <v>3500</v>
      </c>
      <c r="I8" s="138">
        <f t="shared" si="4"/>
        <v>3500</v>
      </c>
      <c r="J8" s="138">
        <f t="shared" si="4"/>
        <v>3500</v>
      </c>
      <c r="K8" s="138">
        <f t="shared" si="4"/>
        <v>3500</v>
      </c>
      <c r="L8" s="138">
        <f>$E$8</f>
        <v>3500</v>
      </c>
    </row>
    <row r="9" spans="1:12" ht="15.75" x14ac:dyDescent="0.25">
      <c r="A9" s="136" t="s">
        <v>53</v>
      </c>
      <c r="B9" s="137" t="str">
        <f>'VALOR REPUESTOS'!$A$135</f>
        <v>CACC</v>
      </c>
      <c r="C9" s="140">
        <f>'VALOR REPUESTOS'!$C$135</f>
        <v>20000</v>
      </c>
      <c r="D9" s="19">
        <v>1</v>
      </c>
      <c r="E9" s="140">
        <f t="shared" si="1"/>
        <v>20000</v>
      </c>
      <c r="F9" s="138"/>
      <c r="G9" s="138"/>
      <c r="H9" s="138"/>
      <c r="I9" s="138"/>
      <c r="J9" s="138"/>
      <c r="K9" s="138">
        <f>$E$9</f>
        <v>20000</v>
      </c>
      <c r="L9" s="138"/>
    </row>
    <row r="10" spans="1:12" ht="15.75" x14ac:dyDescent="0.25">
      <c r="A10" s="136" t="s">
        <v>102</v>
      </c>
      <c r="B10" s="137" t="str">
        <f>'VALOR REPUESTOS'!$A$131</f>
        <v>FP</v>
      </c>
      <c r="C10" s="140">
        <f>'VALOR REPUESTOS'!$C$131</f>
        <v>15000</v>
      </c>
      <c r="D10" s="19">
        <v>1</v>
      </c>
      <c r="E10" s="140">
        <f t="shared" si="1"/>
        <v>15000</v>
      </c>
      <c r="F10" s="138"/>
      <c r="G10" s="138"/>
      <c r="H10" s="138"/>
      <c r="I10" s="138"/>
      <c r="J10" s="138"/>
      <c r="K10" s="138"/>
      <c r="L10" s="138"/>
    </row>
    <row r="11" spans="1:12" ht="15.75" x14ac:dyDescent="0.25">
      <c r="A11" s="13" t="s">
        <v>48</v>
      </c>
      <c r="B11" s="66" t="str">
        <f>'VALOR REPUESTOS'!$A$11</f>
        <v>MATEI</v>
      </c>
      <c r="C11" s="10">
        <f>'VALOR REPUESTOS'!$C$11</f>
        <v>10000</v>
      </c>
      <c r="D11" s="67">
        <v>1</v>
      </c>
      <c r="E11" s="10">
        <f t="shared" si="1"/>
        <v>10000</v>
      </c>
      <c r="F11" s="29">
        <f>$E$11</f>
        <v>10000</v>
      </c>
      <c r="G11" s="29">
        <f t="shared" ref="G11:K11" si="5">$E$11</f>
        <v>10000</v>
      </c>
      <c r="H11" s="29">
        <f t="shared" si="5"/>
        <v>10000</v>
      </c>
      <c r="I11" s="29">
        <f t="shared" si="5"/>
        <v>10000</v>
      </c>
      <c r="J11" s="29">
        <f t="shared" si="5"/>
        <v>10000</v>
      </c>
      <c r="K11" s="29">
        <f t="shared" si="5"/>
        <v>10000</v>
      </c>
      <c r="L11" s="29">
        <f>$E$11</f>
        <v>10000</v>
      </c>
    </row>
    <row r="12" spans="1:12" ht="15.75" x14ac:dyDescent="0.25">
      <c r="A12" s="20" t="s">
        <v>1</v>
      </c>
      <c r="B12" s="13" t="str">
        <f>'VALOR REPUESTOS'!$A$10</f>
        <v>MO</v>
      </c>
      <c r="C12" s="27">
        <f>'VALOR REPUESTOS'!$C$10</f>
        <v>38000</v>
      </c>
      <c r="D12" s="15"/>
      <c r="E12" s="10"/>
      <c r="F12" s="42">
        <f>C12*F15</f>
        <v>57000</v>
      </c>
      <c r="G12" s="42">
        <f>C12*G15</f>
        <v>76000</v>
      </c>
      <c r="H12" s="42">
        <f>C12*H15</f>
        <v>95000</v>
      </c>
      <c r="I12" s="42">
        <f>C12*I15</f>
        <v>95000</v>
      </c>
      <c r="J12" s="42">
        <f>C12*J15</f>
        <v>76000</v>
      </c>
      <c r="K12" s="42">
        <f>C12*K15</f>
        <v>76000</v>
      </c>
      <c r="L12" s="42">
        <f>C12*L15</f>
        <v>95000</v>
      </c>
    </row>
    <row r="13" spans="1:12" ht="15.75" x14ac:dyDescent="0.25">
      <c r="A13" s="2" t="s">
        <v>55</v>
      </c>
      <c r="B13" s="2"/>
      <c r="C13" s="5"/>
      <c r="D13" s="5"/>
      <c r="E13" s="6"/>
      <c r="F13" s="45">
        <f t="shared" ref="F13:L13" si="6">SUM(F2:F12)</f>
        <v>116000</v>
      </c>
      <c r="G13" s="45">
        <f t="shared" si="6"/>
        <v>135000</v>
      </c>
      <c r="H13" s="45">
        <f t="shared" si="6"/>
        <v>214000</v>
      </c>
      <c r="I13" s="45">
        <f t="shared" si="6"/>
        <v>179000</v>
      </c>
      <c r="J13" s="45">
        <f t="shared" si="6"/>
        <v>150000</v>
      </c>
      <c r="K13" s="45">
        <f t="shared" si="6"/>
        <v>155000</v>
      </c>
      <c r="L13" s="45">
        <f t="shared" si="6"/>
        <v>154000</v>
      </c>
    </row>
    <row r="14" spans="1:12" ht="15.75" x14ac:dyDescent="0.25">
      <c r="A14" s="85" t="s">
        <v>63</v>
      </c>
      <c r="B14" s="84"/>
      <c r="C14" s="83"/>
      <c r="D14" s="84"/>
      <c r="E14" s="84"/>
      <c r="F14" s="86">
        <f t="shared" ref="F14:L14" si="7">F13*1.19</f>
        <v>138040</v>
      </c>
      <c r="G14" s="86">
        <f t="shared" ref="G14" si="8">G13*1.19</f>
        <v>160650</v>
      </c>
      <c r="H14" s="86">
        <f t="shared" si="7"/>
        <v>254660</v>
      </c>
      <c r="I14" s="86">
        <f t="shared" si="7"/>
        <v>213010</v>
      </c>
      <c r="J14" s="86">
        <f t="shared" si="7"/>
        <v>178500</v>
      </c>
      <c r="K14" s="86">
        <f t="shared" si="7"/>
        <v>184450</v>
      </c>
      <c r="L14" s="86">
        <f t="shared" si="7"/>
        <v>183260</v>
      </c>
    </row>
    <row r="15" spans="1:12" x14ac:dyDescent="0.25">
      <c r="A15" s="94" t="s">
        <v>64</v>
      </c>
      <c r="B15" s="91"/>
      <c r="C15" s="92"/>
      <c r="D15" s="91"/>
      <c r="E15" s="91"/>
      <c r="F15" s="93">
        <v>1.5</v>
      </c>
      <c r="G15" s="93">
        <v>2</v>
      </c>
      <c r="H15" s="93">
        <v>2.5</v>
      </c>
      <c r="I15" s="93">
        <v>2.5</v>
      </c>
      <c r="J15" s="93">
        <v>2</v>
      </c>
      <c r="K15" s="93">
        <v>2</v>
      </c>
      <c r="L15" s="93">
        <v>2.5</v>
      </c>
    </row>
    <row r="19" ht="14.45" customHeight="1" x14ac:dyDescent="0.25"/>
    <row r="21" ht="14.45" customHeight="1" x14ac:dyDescent="0.25"/>
    <row r="23" ht="14.45" customHeight="1" x14ac:dyDescent="0.25"/>
    <row r="25" ht="14.45" customHeight="1" x14ac:dyDescent="0.25"/>
    <row r="27" ht="14.45" customHeight="1" x14ac:dyDescent="0.25"/>
  </sheetData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83FC-2347-4757-B047-C60D895F989A}">
  <sheetPr>
    <tabColor rgb="FFFFFF00"/>
  </sheetPr>
  <dimension ref="A1:N21"/>
  <sheetViews>
    <sheetView zoomScale="110" zoomScaleNormal="110" workbookViewId="0">
      <selection activeCell="Q10" sqref="Q10"/>
    </sheetView>
  </sheetViews>
  <sheetFormatPr baseColWidth="10" defaultRowHeight="15" x14ac:dyDescent="0.25"/>
  <cols>
    <col min="1" max="1" width="45.42578125" bestFit="1" customWidth="1"/>
    <col min="2" max="2" width="9.85546875" customWidth="1"/>
    <col min="3" max="3" width="13.5703125" bestFit="1" customWidth="1"/>
    <col min="4" max="4" width="10.28515625" bestFit="1" customWidth="1"/>
    <col min="5" max="5" width="13.140625" bestFit="1" customWidth="1"/>
    <col min="6" max="6" width="15.140625" customWidth="1"/>
    <col min="7" max="7" width="13.28515625" customWidth="1"/>
    <col min="8" max="8" width="13.5703125" customWidth="1"/>
    <col min="9" max="10" width="11.28515625" bestFit="1" customWidth="1"/>
    <col min="11" max="11" width="12" customWidth="1"/>
    <col min="12" max="12" width="13.85546875" customWidth="1"/>
    <col min="13" max="13" width="12.7109375" customWidth="1"/>
    <col min="14" max="14" width="13.7109375" customWidth="1"/>
  </cols>
  <sheetData>
    <row r="1" spans="1:14" ht="15.75" x14ac:dyDescent="0.25">
      <c r="A1" s="58" t="s">
        <v>404</v>
      </c>
      <c r="B1" s="61" t="s">
        <v>50</v>
      </c>
      <c r="C1" s="237" t="s">
        <v>2</v>
      </c>
      <c r="D1" s="61" t="s">
        <v>51</v>
      </c>
      <c r="E1" s="243" t="s">
        <v>57</v>
      </c>
      <c r="F1" s="326" t="s">
        <v>461</v>
      </c>
      <c r="G1" s="238">
        <v>20</v>
      </c>
      <c r="H1" s="238" t="s">
        <v>488</v>
      </c>
      <c r="I1" s="237" t="s">
        <v>96</v>
      </c>
      <c r="J1" s="237" t="s">
        <v>97</v>
      </c>
      <c r="K1" s="237" t="s">
        <v>98</v>
      </c>
      <c r="L1" s="237" t="s">
        <v>99</v>
      </c>
      <c r="M1" s="238" t="s">
        <v>478</v>
      </c>
      <c r="N1" s="238">
        <v>100</v>
      </c>
    </row>
    <row r="2" spans="1:14" ht="15.75" x14ac:dyDescent="0.25">
      <c r="A2" s="123" t="s">
        <v>56</v>
      </c>
      <c r="B2" s="13" t="str">
        <f>'VALOR REPUESTOS'!$A$12</f>
        <v>A5W30</v>
      </c>
      <c r="C2" s="27">
        <f>'VALOR REPUESTOS'!$C$12</f>
        <v>8000</v>
      </c>
      <c r="D2" s="69">
        <v>7</v>
      </c>
      <c r="E2" s="235">
        <f>C2*D2</f>
        <v>56000</v>
      </c>
      <c r="F2" s="10">
        <f t="shared" ref="F2:N2" si="0">$E$2</f>
        <v>56000</v>
      </c>
      <c r="G2" s="10">
        <f t="shared" si="0"/>
        <v>56000</v>
      </c>
      <c r="H2" s="10">
        <f t="shared" si="0"/>
        <v>56000</v>
      </c>
      <c r="I2" s="10">
        <f t="shared" si="0"/>
        <v>56000</v>
      </c>
      <c r="J2" s="10">
        <f t="shared" si="0"/>
        <v>56000</v>
      </c>
      <c r="K2" s="10">
        <f t="shared" si="0"/>
        <v>56000</v>
      </c>
      <c r="L2" s="10">
        <f t="shared" si="0"/>
        <v>56000</v>
      </c>
      <c r="M2" s="10">
        <f t="shared" si="0"/>
        <v>56000</v>
      </c>
      <c r="N2" s="10">
        <f t="shared" si="0"/>
        <v>56000</v>
      </c>
    </row>
    <row r="3" spans="1:14" ht="15.75" x14ac:dyDescent="0.25">
      <c r="A3" s="123" t="s">
        <v>52</v>
      </c>
      <c r="B3" s="13" t="str">
        <f>'VALOR REPUESTOS'!$A$136</f>
        <v>FM</v>
      </c>
      <c r="C3" s="27">
        <f>'VALOR REPUESTOS'!$C$136</f>
        <v>13000</v>
      </c>
      <c r="D3" s="69">
        <v>1</v>
      </c>
      <c r="E3" s="235">
        <f t="shared" ref="E3:E17" si="1">C3*D3</f>
        <v>13000</v>
      </c>
      <c r="F3" s="10">
        <f t="shared" ref="F3:N3" si="2">$E$3</f>
        <v>13000</v>
      </c>
      <c r="G3" s="10">
        <f t="shared" si="2"/>
        <v>13000</v>
      </c>
      <c r="H3" s="10">
        <f t="shared" si="2"/>
        <v>13000</v>
      </c>
      <c r="I3" s="10">
        <f t="shared" si="2"/>
        <v>13000</v>
      </c>
      <c r="J3" s="10">
        <f t="shared" si="2"/>
        <v>13000</v>
      </c>
      <c r="K3" s="10">
        <f t="shared" si="2"/>
        <v>13000</v>
      </c>
      <c r="L3" s="10">
        <f t="shared" si="2"/>
        <v>13000</v>
      </c>
      <c r="M3" s="10">
        <f t="shared" si="2"/>
        <v>13000</v>
      </c>
      <c r="N3" s="10">
        <f t="shared" si="2"/>
        <v>13000</v>
      </c>
    </row>
    <row r="4" spans="1:14" ht="15.75" x14ac:dyDescent="0.25">
      <c r="A4" s="123" t="s">
        <v>60</v>
      </c>
      <c r="B4" s="13" t="str">
        <f>'VALOR REPUESTOS'!$A$139</f>
        <v>FA</v>
      </c>
      <c r="C4" s="27">
        <f>'VALOR REPUESTOS'!$C$139</f>
        <v>20000</v>
      </c>
      <c r="D4" s="69">
        <v>1</v>
      </c>
      <c r="E4" s="235">
        <f t="shared" si="1"/>
        <v>20000</v>
      </c>
      <c r="F4" s="10"/>
      <c r="G4" s="10">
        <f>$E$4</f>
        <v>20000</v>
      </c>
      <c r="H4" s="10"/>
      <c r="I4" s="10">
        <f>$E$4</f>
        <v>20000</v>
      </c>
      <c r="J4" s="10">
        <f t="shared" ref="J4:N4" si="3">$E$4</f>
        <v>20000</v>
      </c>
      <c r="K4" s="10">
        <f t="shared" si="3"/>
        <v>20000</v>
      </c>
      <c r="L4" s="10">
        <f t="shared" si="3"/>
        <v>20000</v>
      </c>
      <c r="M4" s="10"/>
      <c r="N4" s="10">
        <f t="shared" si="3"/>
        <v>20000</v>
      </c>
    </row>
    <row r="5" spans="1:14" ht="15.75" x14ac:dyDescent="0.25">
      <c r="A5" s="124" t="s">
        <v>223</v>
      </c>
      <c r="B5" s="13" t="str">
        <f>'VALOR REPUESTOS'!$A$17</f>
        <v>GTC</v>
      </c>
      <c r="C5" s="27">
        <f>'VALOR REPUESTOS'!$C$17</f>
        <v>3500</v>
      </c>
      <c r="D5" s="69">
        <v>1</v>
      </c>
      <c r="E5" s="235">
        <f t="shared" si="1"/>
        <v>3500</v>
      </c>
      <c r="F5" s="10">
        <f t="shared" ref="F5:N5" si="4">$E$5</f>
        <v>3500</v>
      </c>
      <c r="G5" s="10">
        <f t="shared" si="4"/>
        <v>3500</v>
      </c>
      <c r="H5" s="10">
        <f t="shared" si="4"/>
        <v>3500</v>
      </c>
      <c r="I5" s="10">
        <f t="shared" si="4"/>
        <v>3500</v>
      </c>
      <c r="J5" s="10">
        <f t="shared" si="4"/>
        <v>3500</v>
      </c>
      <c r="K5" s="10">
        <f t="shared" si="4"/>
        <v>3500</v>
      </c>
      <c r="L5" s="10">
        <f t="shared" si="4"/>
        <v>3500</v>
      </c>
      <c r="M5" s="10">
        <f t="shared" si="4"/>
        <v>3500</v>
      </c>
      <c r="N5" s="10">
        <f t="shared" si="4"/>
        <v>3500</v>
      </c>
    </row>
    <row r="6" spans="1:14" ht="15.75" x14ac:dyDescent="0.25">
      <c r="A6" s="123" t="s">
        <v>59</v>
      </c>
      <c r="B6" s="13" t="str">
        <f>'VALOR REPUESTOS'!$A$140</f>
        <v>FC</v>
      </c>
      <c r="C6" s="27">
        <f>'VALOR REPUESTOS'!$C$140</f>
        <v>28000</v>
      </c>
      <c r="D6" s="69">
        <v>1</v>
      </c>
      <c r="E6" s="235">
        <f t="shared" si="1"/>
        <v>28000</v>
      </c>
      <c r="F6" s="10"/>
      <c r="G6" s="10">
        <f>$E$6</f>
        <v>28000</v>
      </c>
      <c r="H6" s="10"/>
      <c r="I6" s="10">
        <f>$E$6</f>
        <v>28000</v>
      </c>
      <c r="J6" s="10">
        <f t="shared" ref="J6:N6" si="5">$E$6</f>
        <v>28000</v>
      </c>
      <c r="K6" s="10">
        <f t="shared" si="5"/>
        <v>28000</v>
      </c>
      <c r="L6" s="10">
        <f t="shared" si="5"/>
        <v>28000</v>
      </c>
      <c r="M6" s="10"/>
      <c r="N6" s="10">
        <f t="shared" si="5"/>
        <v>28000</v>
      </c>
    </row>
    <row r="7" spans="1:14" ht="15.75" x14ac:dyDescent="0.25">
      <c r="A7" s="123" t="s">
        <v>71</v>
      </c>
      <c r="B7" s="13" t="str">
        <f>'VALOR REPUESTOS'!$A$8</f>
        <v>75W90</v>
      </c>
      <c r="C7" s="27">
        <f>'VALOR REPUESTOS'!$C$8</f>
        <v>12000</v>
      </c>
      <c r="D7" s="69">
        <v>2.7</v>
      </c>
      <c r="E7" s="235">
        <f t="shared" si="1"/>
        <v>32400.000000000004</v>
      </c>
      <c r="F7" s="10"/>
      <c r="G7" s="10"/>
      <c r="H7" s="10"/>
      <c r="I7" s="10">
        <f>$E$7</f>
        <v>32400.000000000004</v>
      </c>
      <c r="J7" s="10">
        <f>$E$7</f>
        <v>32400.000000000004</v>
      </c>
      <c r="K7" s="10"/>
      <c r="L7" s="10"/>
      <c r="M7" s="10"/>
      <c r="N7" s="10"/>
    </row>
    <row r="8" spans="1:14" ht="15.75" x14ac:dyDescent="0.25">
      <c r="A8" s="123" t="s">
        <v>65</v>
      </c>
      <c r="B8" s="13" t="str">
        <f>'VALOR REPUESTOS'!$A$6</f>
        <v>80W90</v>
      </c>
      <c r="C8" s="27">
        <f>'VALOR REPUESTOS'!$C$6</f>
        <v>10500</v>
      </c>
      <c r="D8" s="69">
        <v>1.5</v>
      </c>
      <c r="E8" s="235">
        <f t="shared" si="1"/>
        <v>15750</v>
      </c>
      <c r="F8" s="10"/>
      <c r="G8" s="10"/>
      <c r="H8" s="10"/>
      <c r="I8" s="10"/>
      <c r="J8" s="10">
        <f>$E$8</f>
        <v>15750</v>
      </c>
      <c r="K8" s="10"/>
      <c r="L8" s="10"/>
      <c r="M8" s="10"/>
      <c r="N8" s="10"/>
    </row>
    <row r="9" spans="1:14" ht="15.75" x14ac:dyDescent="0.25">
      <c r="A9" s="123" t="s">
        <v>66</v>
      </c>
      <c r="B9" s="13" t="str">
        <f>'VALOR REPUESTOS'!$A$5</f>
        <v>80W90LS</v>
      </c>
      <c r="C9" s="27">
        <f>'VALOR REPUESTOS'!$C$5</f>
        <v>10500</v>
      </c>
      <c r="D9" s="69">
        <v>2.4</v>
      </c>
      <c r="E9" s="235">
        <f t="shared" si="1"/>
        <v>25200</v>
      </c>
      <c r="F9" s="10"/>
      <c r="G9" s="10"/>
      <c r="H9" s="10"/>
      <c r="I9" s="10">
        <f>$E$9</f>
        <v>25200</v>
      </c>
      <c r="J9" s="10">
        <f>$E$9</f>
        <v>25200</v>
      </c>
      <c r="K9" s="10"/>
      <c r="L9" s="10"/>
      <c r="M9" s="10"/>
      <c r="N9" s="10"/>
    </row>
    <row r="10" spans="1:14" ht="15.75" x14ac:dyDescent="0.25">
      <c r="A10" s="124" t="s">
        <v>208</v>
      </c>
      <c r="B10" s="13" t="str">
        <f>'VALOR REPUESTOS'!$A$16</f>
        <v>LLP</v>
      </c>
      <c r="C10" s="27">
        <f>'VALOR REPUESTOS'!$C$16</f>
        <v>3500</v>
      </c>
      <c r="D10" s="28">
        <v>1</v>
      </c>
      <c r="E10" s="235">
        <f t="shared" si="1"/>
        <v>3500</v>
      </c>
      <c r="F10" s="10">
        <f t="shared" ref="F10:N10" si="6">$E$10</f>
        <v>3500</v>
      </c>
      <c r="G10" s="10">
        <f t="shared" si="6"/>
        <v>3500</v>
      </c>
      <c r="H10" s="10">
        <f t="shared" si="6"/>
        <v>3500</v>
      </c>
      <c r="I10" s="10">
        <f t="shared" si="6"/>
        <v>3500</v>
      </c>
      <c r="J10" s="10">
        <f t="shared" si="6"/>
        <v>3500</v>
      </c>
      <c r="K10" s="10">
        <f t="shared" si="6"/>
        <v>3500</v>
      </c>
      <c r="L10" s="10">
        <f t="shared" si="6"/>
        <v>3500</v>
      </c>
      <c r="M10" s="10">
        <f t="shared" si="6"/>
        <v>3500</v>
      </c>
      <c r="N10" s="10">
        <f t="shared" si="6"/>
        <v>3500</v>
      </c>
    </row>
    <row r="11" spans="1:14" ht="15.75" x14ac:dyDescent="0.25">
      <c r="A11" s="123" t="s">
        <v>67</v>
      </c>
      <c r="B11" s="13" t="str">
        <f>'VALOR REPUESTOS'!$A$4</f>
        <v>ATF220</v>
      </c>
      <c r="C11" s="27">
        <f>'VALOR REPUESTOS'!$C$4</f>
        <v>10500</v>
      </c>
      <c r="D11" s="28">
        <v>1</v>
      </c>
      <c r="E11" s="235">
        <f t="shared" si="1"/>
        <v>10500</v>
      </c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5.75" x14ac:dyDescent="0.25">
      <c r="A12" s="123" t="s">
        <v>68</v>
      </c>
      <c r="B12" s="137" t="str">
        <f>'VALOR REPUESTOS'!$A$7</f>
        <v>A75W90</v>
      </c>
      <c r="C12" s="138">
        <f>'VALOR REPUESTOS'!$C$7</f>
        <v>12000</v>
      </c>
      <c r="D12" s="139">
        <v>1.5</v>
      </c>
      <c r="E12" s="245">
        <f t="shared" si="1"/>
        <v>18000</v>
      </c>
      <c r="F12" s="140"/>
      <c r="G12" s="140"/>
      <c r="H12" s="140"/>
      <c r="I12" s="10"/>
      <c r="J12" s="140">
        <f>$E$12</f>
        <v>18000</v>
      </c>
      <c r="K12" s="140"/>
      <c r="L12" s="140"/>
      <c r="M12" s="140"/>
      <c r="N12" s="140"/>
    </row>
    <row r="13" spans="1:14" ht="15.75" x14ac:dyDescent="0.25">
      <c r="A13" s="123" t="s">
        <v>117</v>
      </c>
      <c r="B13" s="137" t="str">
        <f>'VALOR REPUESTOS'!$A$137</f>
        <v>KD</v>
      </c>
      <c r="C13" s="138">
        <f>'VALOR REPUESTOS'!$C$137</f>
        <v>170000</v>
      </c>
      <c r="D13" s="139">
        <v>1</v>
      </c>
      <c r="E13" s="245">
        <f>C13*D13</f>
        <v>170000</v>
      </c>
      <c r="F13" s="140"/>
      <c r="G13" s="140"/>
      <c r="H13" s="140"/>
      <c r="I13" s="140"/>
      <c r="J13" s="140"/>
      <c r="K13" s="140"/>
      <c r="L13" s="140"/>
      <c r="M13" s="140">
        <f>$E$13</f>
        <v>170000</v>
      </c>
      <c r="N13" s="140"/>
    </row>
    <row r="14" spans="1:14" ht="15.75" x14ac:dyDescent="0.25">
      <c r="A14" s="123" t="s">
        <v>61</v>
      </c>
      <c r="B14" s="137" t="str">
        <f>'VALOR REPUESTOS'!$A$9</f>
        <v>AL3C1F</v>
      </c>
      <c r="C14" s="138">
        <f>'VALOR REPUESTOS'!$C$9</f>
        <v>6800</v>
      </c>
      <c r="D14" s="139">
        <v>1</v>
      </c>
      <c r="E14" s="245">
        <f t="shared" si="1"/>
        <v>6800</v>
      </c>
      <c r="F14" s="140"/>
      <c r="G14" s="140"/>
      <c r="H14" s="140"/>
      <c r="I14" s="140">
        <f>$E$14</f>
        <v>6800</v>
      </c>
      <c r="J14" s="140">
        <f>$E$14</f>
        <v>6800</v>
      </c>
      <c r="K14" s="140"/>
      <c r="L14" s="140"/>
      <c r="M14" s="140"/>
      <c r="N14" s="140"/>
    </row>
    <row r="15" spans="1:14" ht="15.75" x14ac:dyDescent="0.25">
      <c r="A15" s="123" t="s">
        <v>102</v>
      </c>
      <c r="B15" s="137" t="str">
        <f>'VALOR REPUESTOS'!$A$138</f>
        <v>FP</v>
      </c>
      <c r="C15" s="138">
        <f>'VALOR REPUESTOS'!$C$138</f>
        <v>20000</v>
      </c>
      <c r="D15" s="139">
        <v>1</v>
      </c>
      <c r="E15" s="245">
        <f>C15*D15</f>
        <v>20000</v>
      </c>
      <c r="F15" s="140"/>
      <c r="G15" s="140"/>
      <c r="H15" s="140"/>
      <c r="I15" s="140"/>
      <c r="J15" s="140"/>
      <c r="K15" s="140"/>
      <c r="L15" s="140"/>
      <c r="M15" s="140"/>
      <c r="N15" s="140"/>
    </row>
    <row r="16" spans="1:14" ht="15.75" x14ac:dyDescent="0.25">
      <c r="A16" s="123" t="s">
        <v>49</v>
      </c>
      <c r="B16" s="137" t="str">
        <f>'VALOR REPUESTOS'!$A$3</f>
        <v>AL1C1</v>
      </c>
      <c r="C16" s="138">
        <f>'VALOR REPUESTOS'!$C$3</f>
        <v>6000</v>
      </c>
      <c r="D16" s="139">
        <v>6</v>
      </c>
      <c r="E16" s="245">
        <f t="shared" si="1"/>
        <v>36000</v>
      </c>
      <c r="F16" s="140"/>
      <c r="G16" s="140"/>
      <c r="H16" s="140"/>
      <c r="I16" s="140"/>
      <c r="J16" s="140"/>
      <c r="K16" s="140"/>
      <c r="L16" s="140"/>
      <c r="M16" s="140">
        <f>$E$16</f>
        <v>36000</v>
      </c>
      <c r="N16" s="140"/>
    </row>
    <row r="17" spans="1:14" ht="15.75" x14ac:dyDescent="0.25">
      <c r="A17" s="126" t="s">
        <v>48</v>
      </c>
      <c r="B17" s="137" t="str">
        <f>'VALOR REPUESTOS'!$A$11</f>
        <v>MATEI</v>
      </c>
      <c r="C17" s="138">
        <f>'VALOR REPUESTOS'!$C$11</f>
        <v>10000</v>
      </c>
      <c r="D17" s="139">
        <v>1</v>
      </c>
      <c r="E17" s="245">
        <f t="shared" si="1"/>
        <v>10000</v>
      </c>
      <c r="F17" s="140">
        <f t="shared" ref="F17:N17" si="7">$E$17</f>
        <v>10000</v>
      </c>
      <c r="G17" s="140">
        <f t="shared" si="7"/>
        <v>10000</v>
      </c>
      <c r="H17" s="140">
        <f t="shared" si="7"/>
        <v>10000</v>
      </c>
      <c r="I17" s="140">
        <f t="shared" si="7"/>
        <v>10000</v>
      </c>
      <c r="J17" s="140">
        <f t="shared" si="7"/>
        <v>10000</v>
      </c>
      <c r="K17" s="140">
        <f t="shared" si="7"/>
        <v>10000</v>
      </c>
      <c r="L17" s="140">
        <f t="shared" si="7"/>
        <v>10000</v>
      </c>
      <c r="M17" s="140">
        <f t="shared" si="7"/>
        <v>10000</v>
      </c>
      <c r="N17" s="140">
        <f t="shared" si="7"/>
        <v>10000</v>
      </c>
    </row>
    <row r="18" spans="1:14" ht="15.75" x14ac:dyDescent="0.25">
      <c r="A18" s="20" t="s">
        <v>1</v>
      </c>
      <c r="B18" s="13" t="str">
        <f>'VALOR REPUESTOS'!$A$10</f>
        <v>MO</v>
      </c>
      <c r="C18" s="27">
        <f>'VALOR REPUESTOS'!$C$10</f>
        <v>38000</v>
      </c>
      <c r="D18" s="28"/>
      <c r="E18" s="235"/>
      <c r="F18" s="17">
        <f>C18*F21</f>
        <v>76000</v>
      </c>
      <c r="G18" s="17">
        <f>C18*G21</f>
        <v>95000</v>
      </c>
      <c r="H18" s="17">
        <f>C18*H21</f>
        <v>76000</v>
      </c>
      <c r="I18" s="17">
        <f>C18*I21</f>
        <v>114000</v>
      </c>
      <c r="J18" s="17">
        <f>C18*J21</f>
        <v>114000</v>
      </c>
      <c r="K18" s="17">
        <f>C18*K21</f>
        <v>95000</v>
      </c>
      <c r="L18" s="17">
        <f>C18*L21</f>
        <v>95000</v>
      </c>
      <c r="M18" s="17">
        <f>C18*M21</f>
        <v>190000</v>
      </c>
      <c r="N18" s="17">
        <f>C18*N21</f>
        <v>95000</v>
      </c>
    </row>
    <row r="19" spans="1:14" ht="15.75" x14ac:dyDescent="0.25">
      <c r="A19" s="2" t="s">
        <v>55</v>
      </c>
      <c r="B19" s="2"/>
      <c r="C19" s="5" t="s">
        <v>3</v>
      </c>
      <c r="D19" s="5"/>
      <c r="E19" s="131"/>
      <c r="F19" s="6">
        <f t="shared" ref="F19:N19" si="8">SUM(F2:F18)</f>
        <v>162000</v>
      </c>
      <c r="G19" s="6">
        <f t="shared" si="8"/>
        <v>229000</v>
      </c>
      <c r="H19" s="6">
        <f t="shared" si="8"/>
        <v>162000</v>
      </c>
      <c r="I19" s="6">
        <f t="shared" si="8"/>
        <v>312400</v>
      </c>
      <c r="J19" s="6">
        <f t="shared" si="8"/>
        <v>346150</v>
      </c>
      <c r="K19" s="6">
        <f t="shared" si="8"/>
        <v>229000</v>
      </c>
      <c r="L19" s="6">
        <f t="shared" si="8"/>
        <v>229000</v>
      </c>
      <c r="M19" s="6">
        <f t="shared" si="8"/>
        <v>482000</v>
      </c>
      <c r="N19" s="6">
        <f t="shared" si="8"/>
        <v>229000</v>
      </c>
    </row>
    <row r="20" spans="1:14" ht="15.75" x14ac:dyDescent="0.25">
      <c r="A20" s="85" t="s">
        <v>63</v>
      </c>
      <c r="B20" s="84"/>
      <c r="C20" s="83"/>
      <c r="D20" s="84"/>
      <c r="E20" s="84"/>
      <c r="F20" s="152">
        <f>F19*1.19</f>
        <v>192780</v>
      </c>
      <c r="G20" s="152">
        <f t="shared" ref="G20:N20" si="9">G19*1.19</f>
        <v>272510</v>
      </c>
      <c r="H20" s="152">
        <f t="shared" si="9"/>
        <v>192780</v>
      </c>
      <c r="I20" s="152">
        <f t="shared" si="9"/>
        <v>371756</v>
      </c>
      <c r="J20" s="152">
        <f t="shared" si="9"/>
        <v>411918.5</v>
      </c>
      <c r="K20" s="152">
        <f t="shared" si="9"/>
        <v>272510</v>
      </c>
      <c r="L20" s="152">
        <f t="shared" si="9"/>
        <v>272510</v>
      </c>
      <c r="M20" s="152">
        <f t="shared" si="9"/>
        <v>573580</v>
      </c>
      <c r="N20" s="152">
        <f t="shared" si="9"/>
        <v>272510</v>
      </c>
    </row>
    <row r="21" spans="1:14" x14ac:dyDescent="0.25">
      <c r="A21" s="14" t="s">
        <v>64</v>
      </c>
      <c r="C21" s="23"/>
      <c r="F21" s="236">
        <v>2</v>
      </c>
      <c r="G21" s="236">
        <v>2.5</v>
      </c>
      <c r="H21" s="236">
        <v>2</v>
      </c>
      <c r="I21" s="236">
        <v>3</v>
      </c>
      <c r="J21" s="236">
        <v>3</v>
      </c>
      <c r="K21" s="236">
        <v>2.5</v>
      </c>
      <c r="L21" s="236">
        <v>2.5</v>
      </c>
      <c r="M21" s="236">
        <v>5</v>
      </c>
      <c r="N21" s="236">
        <v>2.5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2AE8-DA2E-4591-ABE8-F512FC614086}">
  <sheetPr>
    <tabColor rgb="FFFFFF00"/>
  </sheetPr>
  <dimension ref="A1:L24"/>
  <sheetViews>
    <sheetView zoomScale="130" zoomScaleNormal="130" workbookViewId="0">
      <selection activeCell="K2" sqref="K2:K12"/>
    </sheetView>
  </sheetViews>
  <sheetFormatPr baseColWidth="10" defaultRowHeight="15" x14ac:dyDescent="0.25"/>
  <cols>
    <col min="1" max="1" width="34.140625" bestFit="1" customWidth="1"/>
    <col min="2" max="2" width="10" customWidth="1"/>
    <col min="3" max="3" width="13.7109375" bestFit="1" customWidth="1"/>
    <col min="4" max="4" width="10.28515625" bestFit="1" customWidth="1"/>
    <col min="5" max="5" width="13.140625" bestFit="1" customWidth="1"/>
    <col min="6" max="6" width="11.85546875" customWidth="1"/>
    <col min="7" max="7" width="11.7109375" customWidth="1"/>
    <col min="8" max="8" width="12" customWidth="1"/>
    <col min="9" max="9" width="12.140625" customWidth="1"/>
    <col min="10" max="10" width="11.42578125" customWidth="1"/>
    <col min="11" max="11" width="13.140625" customWidth="1"/>
    <col min="14" max="14" width="28.85546875" customWidth="1"/>
    <col min="15" max="15" width="21.140625" customWidth="1"/>
  </cols>
  <sheetData>
    <row r="1" spans="1:12" ht="15.75" x14ac:dyDescent="0.25">
      <c r="A1" s="7" t="s">
        <v>259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 t="s">
        <v>490</v>
      </c>
      <c r="H1" s="9" t="s">
        <v>114</v>
      </c>
      <c r="I1" s="9">
        <v>60</v>
      </c>
      <c r="J1" s="8">
        <v>90</v>
      </c>
      <c r="K1" s="8">
        <v>100</v>
      </c>
    </row>
    <row r="2" spans="1:12" ht="15.75" x14ac:dyDescent="0.25">
      <c r="A2" s="123" t="s">
        <v>56</v>
      </c>
      <c r="B2" s="13" t="str">
        <f>'VALOR REPUESTOS'!$A$15</f>
        <v>10W40</v>
      </c>
      <c r="C2" s="12">
        <f>'VALOR REPUESTOS'!$C$15</f>
        <v>10000</v>
      </c>
      <c r="D2" s="15">
        <v>4</v>
      </c>
      <c r="E2" s="10">
        <f t="shared" ref="E2:E11" si="0">C2*D2</f>
        <v>40000</v>
      </c>
      <c r="F2" s="10">
        <f>$E$2</f>
        <v>40000</v>
      </c>
      <c r="G2" s="10">
        <f t="shared" ref="G2:K2" si="1">$E$2</f>
        <v>40000</v>
      </c>
      <c r="H2" s="10">
        <f t="shared" si="1"/>
        <v>40000</v>
      </c>
      <c r="I2" s="10">
        <f t="shared" si="1"/>
        <v>40000</v>
      </c>
      <c r="J2" s="10">
        <f t="shared" si="1"/>
        <v>40000</v>
      </c>
      <c r="K2" s="10">
        <f t="shared" si="1"/>
        <v>40000</v>
      </c>
    </row>
    <row r="3" spans="1:12" ht="15.75" x14ac:dyDescent="0.25">
      <c r="A3" s="123" t="s">
        <v>52</v>
      </c>
      <c r="B3" s="13" t="str">
        <f>'VALOR REPUESTOS'!$A$141</f>
        <v>FM</v>
      </c>
      <c r="C3" s="12">
        <f>'VALOR REPUESTOS'!$C$141</f>
        <v>12000</v>
      </c>
      <c r="D3" s="15">
        <v>1</v>
      </c>
      <c r="E3" s="10">
        <f t="shared" si="0"/>
        <v>12000</v>
      </c>
      <c r="F3" s="10">
        <f>$E$3</f>
        <v>12000</v>
      </c>
      <c r="G3" s="10">
        <f t="shared" ref="G3:K3" si="2">$E$3</f>
        <v>12000</v>
      </c>
      <c r="H3" s="10">
        <f t="shared" si="2"/>
        <v>12000</v>
      </c>
      <c r="I3" s="10">
        <f t="shared" si="2"/>
        <v>12000</v>
      </c>
      <c r="J3" s="10">
        <f t="shared" si="2"/>
        <v>12000</v>
      </c>
      <c r="K3" s="10">
        <f t="shared" si="2"/>
        <v>12000</v>
      </c>
    </row>
    <row r="4" spans="1:12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K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</row>
    <row r="5" spans="1:12" ht="15.75" x14ac:dyDescent="0.25">
      <c r="A5" s="123" t="s">
        <v>60</v>
      </c>
      <c r="B5" s="13" t="str">
        <f>'VALOR REPUESTOS'!$A$143</f>
        <v>FA</v>
      </c>
      <c r="C5" s="12">
        <f>'VALOR REPUESTOS'!$C$143</f>
        <v>18000</v>
      </c>
      <c r="D5" s="15">
        <v>1</v>
      </c>
      <c r="E5" s="10">
        <f t="shared" si="0"/>
        <v>18000</v>
      </c>
      <c r="F5" s="10"/>
      <c r="G5" s="10"/>
      <c r="H5" s="10">
        <f>$E$5</f>
        <v>18000</v>
      </c>
      <c r="I5" s="10"/>
      <c r="J5" s="10"/>
      <c r="K5" s="10"/>
    </row>
    <row r="6" spans="1:12" ht="15.75" x14ac:dyDescent="0.25">
      <c r="A6" s="123" t="s">
        <v>59</v>
      </c>
      <c r="B6" s="13" t="str">
        <f>'VALOR REPUESTOS'!$A$142</f>
        <v>FC</v>
      </c>
      <c r="C6" s="12">
        <f>'VALOR REPUESTOS'!$C$142</f>
        <v>0</v>
      </c>
      <c r="D6" s="15">
        <v>1</v>
      </c>
      <c r="E6" s="10">
        <f t="shared" si="0"/>
        <v>0</v>
      </c>
      <c r="F6" s="10"/>
      <c r="G6" s="10"/>
      <c r="H6" s="10"/>
      <c r="I6" s="10"/>
      <c r="J6" s="10"/>
      <c r="K6" s="10"/>
      <c r="L6" t="s">
        <v>489</v>
      </c>
    </row>
    <row r="7" spans="1:12" ht="15.75" x14ac:dyDescent="0.25">
      <c r="A7" s="124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9">
        <f t="shared" si="0"/>
        <v>3500</v>
      </c>
      <c r="F7" s="10">
        <f>$E$7</f>
        <v>3500</v>
      </c>
      <c r="G7" s="10">
        <f t="shared" ref="G7:K7" si="4">$E$7</f>
        <v>3500</v>
      </c>
      <c r="H7" s="10">
        <f t="shared" si="4"/>
        <v>3500</v>
      </c>
      <c r="I7" s="10">
        <f t="shared" si="4"/>
        <v>3500</v>
      </c>
      <c r="J7" s="10">
        <f t="shared" si="4"/>
        <v>3500</v>
      </c>
      <c r="K7" s="10">
        <f t="shared" si="4"/>
        <v>3500</v>
      </c>
    </row>
    <row r="8" spans="1:12" ht="15.75" x14ac:dyDescent="0.25">
      <c r="A8" s="123" t="s">
        <v>100</v>
      </c>
      <c r="B8" s="13" t="str">
        <f>'VALOR REPUESTOS'!$A$46</f>
        <v>FP</v>
      </c>
      <c r="C8" s="12">
        <f>'VALOR REPUESTOS'!$C$46</f>
        <v>16000</v>
      </c>
      <c r="D8" s="15">
        <v>1</v>
      </c>
      <c r="E8" s="10">
        <f t="shared" si="0"/>
        <v>16000</v>
      </c>
      <c r="F8" s="10"/>
      <c r="G8" s="10"/>
      <c r="H8" s="10"/>
      <c r="I8" s="10"/>
      <c r="J8" s="10"/>
      <c r="K8" s="10"/>
    </row>
    <row r="9" spans="1:12" s="34" customFormat="1" ht="15.75" x14ac:dyDescent="0.25">
      <c r="A9" s="123" t="s">
        <v>53</v>
      </c>
      <c r="B9" s="66" t="str">
        <f>'VALOR REPUESTOS'!$A$144</f>
        <v>CACC</v>
      </c>
      <c r="C9" s="10">
        <f>'VALOR REPUESTOS'!$C$144</f>
        <v>25000</v>
      </c>
      <c r="D9" s="67">
        <v>1</v>
      </c>
      <c r="E9" s="10">
        <f t="shared" si="0"/>
        <v>25000</v>
      </c>
      <c r="F9" s="10"/>
      <c r="G9" s="10"/>
      <c r="H9" s="10"/>
      <c r="I9" s="10"/>
      <c r="J9" s="10">
        <f>$E$9</f>
        <v>25000</v>
      </c>
      <c r="K9" s="10"/>
    </row>
    <row r="10" spans="1:12" s="34" customFormat="1" ht="15.75" x14ac:dyDescent="0.25">
      <c r="A10" s="123" t="s">
        <v>113</v>
      </c>
      <c r="B10" s="66" t="str">
        <f>'VALOR REPUESTOS'!$A$45</f>
        <v>BUJ</v>
      </c>
      <c r="C10" s="10">
        <f>'VALOR REPUESTOS'!$C$45</f>
        <v>9000</v>
      </c>
      <c r="D10" s="67">
        <v>4</v>
      </c>
      <c r="E10" s="10">
        <f t="shared" si="0"/>
        <v>36000</v>
      </c>
      <c r="F10" s="10"/>
      <c r="G10" s="10"/>
      <c r="H10" s="10"/>
      <c r="I10" s="10">
        <f>$E$10</f>
        <v>36000</v>
      </c>
      <c r="J10" s="10"/>
      <c r="K10" s="10"/>
    </row>
    <row r="11" spans="1:12" ht="15.75" x14ac:dyDescent="0.25">
      <c r="A11" s="126" t="s">
        <v>48</v>
      </c>
      <c r="B11" s="13" t="str">
        <f>'VALOR REPUESTOS'!$A$11</f>
        <v>MATEI</v>
      </c>
      <c r="C11" s="12">
        <f>'VALOR REPUESTOS'!$C$11</f>
        <v>10000</v>
      </c>
      <c r="D11" s="15">
        <v>1</v>
      </c>
      <c r="E11" s="10">
        <f t="shared" si="0"/>
        <v>10000</v>
      </c>
      <c r="F11" s="10">
        <f>$E$11</f>
        <v>10000</v>
      </c>
      <c r="G11" s="10">
        <f t="shared" ref="G11:K11" si="5">$E$11</f>
        <v>10000</v>
      </c>
      <c r="H11" s="10">
        <f t="shared" si="5"/>
        <v>10000</v>
      </c>
      <c r="I11" s="10">
        <f t="shared" si="5"/>
        <v>10000</v>
      </c>
      <c r="J11" s="10">
        <f t="shared" si="5"/>
        <v>10000</v>
      </c>
      <c r="K11" s="10">
        <f t="shared" si="5"/>
        <v>10000</v>
      </c>
    </row>
    <row r="12" spans="1:12" ht="15.75" x14ac:dyDescent="0.25">
      <c r="A12" s="20" t="s">
        <v>1</v>
      </c>
      <c r="B12" s="13" t="str">
        <f>'VALOR REPUESTOS'!$A$10</f>
        <v>MO</v>
      </c>
      <c r="C12" s="27">
        <f>'VALOR REPUESTOS'!$C$10</f>
        <v>38000</v>
      </c>
      <c r="D12" s="15"/>
      <c r="E12" s="10"/>
      <c r="F12" s="17">
        <f>C12*F15</f>
        <v>57000</v>
      </c>
      <c r="G12" s="17">
        <f>C12*G15</f>
        <v>76000</v>
      </c>
      <c r="H12" s="17">
        <f>C12*H15</f>
        <v>95000</v>
      </c>
      <c r="I12" s="17">
        <f>C12*I15</f>
        <v>95000</v>
      </c>
      <c r="J12" s="17">
        <f>C12*J15</f>
        <v>95000</v>
      </c>
      <c r="K12" s="17">
        <f>C12*K15</f>
        <v>95000</v>
      </c>
    </row>
    <row r="13" spans="1:12" ht="15.75" x14ac:dyDescent="0.25">
      <c r="A13" s="2" t="s">
        <v>55</v>
      </c>
      <c r="B13" s="2"/>
      <c r="C13" s="5" t="s">
        <v>3</v>
      </c>
      <c r="D13" s="5"/>
      <c r="E13" s="6"/>
      <c r="F13" s="6">
        <f t="shared" ref="F13:K13" si="6">SUM(F2:F12)</f>
        <v>126000</v>
      </c>
      <c r="G13" s="6">
        <f t="shared" si="6"/>
        <v>145000</v>
      </c>
      <c r="H13" s="6">
        <f t="shared" si="6"/>
        <v>182000</v>
      </c>
      <c r="I13" s="6">
        <f t="shared" si="6"/>
        <v>200000</v>
      </c>
      <c r="J13" s="6">
        <f t="shared" si="6"/>
        <v>189000</v>
      </c>
      <c r="K13" s="6">
        <f t="shared" si="6"/>
        <v>164000</v>
      </c>
    </row>
    <row r="14" spans="1:12" ht="15.75" x14ac:dyDescent="0.25">
      <c r="A14" s="82" t="s">
        <v>63</v>
      </c>
      <c r="B14" s="84"/>
      <c r="C14" s="83"/>
      <c r="D14" s="84"/>
      <c r="E14" s="84"/>
      <c r="F14" s="152">
        <f t="shared" ref="F14:K14" si="7">F13*1.19</f>
        <v>149940</v>
      </c>
      <c r="G14" s="152">
        <f t="shared" si="7"/>
        <v>172550</v>
      </c>
      <c r="H14" s="152">
        <f t="shared" si="7"/>
        <v>216580</v>
      </c>
      <c r="I14" s="152">
        <f t="shared" si="7"/>
        <v>238000</v>
      </c>
      <c r="J14" s="152">
        <f t="shared" si="7"/>
        <v>224910</v>
      </c>
      <c r="K14" s="152">
        <f t="shared" si="7"/>
        <v>195160</v>
      </c>
    </row>
    <row r="15" spans="1:12" x14ac:dyDescent="0.25">
      <c r="A15" s="94" t="s">
        <v>64</v>
      </c>
      <c r="B15" s="91"/>
      <c r="C15" s="92"/>
      <c r="D15" s="91"/>
      <c r="E15" s="91"/>
      <c r="F15" s="93">
        <v>1.5</v>
      </c>
      <c r="G15" s="93">
        <v>2</v>
      </c>
      <c r="H15" s="93">
        <v>2.5</v>
      </c>
      <c r="I15" s="93">
        <v>2.5</v>
      </c>
      <c r="J15" s="93">
        <v>2.5</v>
      </c>
      <c r="K15" s="93">
        <v>2.5</v>
      </c>
    </row>
    <row r="23" ht="18" customHeight="1" x14ac:dyDescent="0.25"/>
    <row r="24" ht="17.25" customHeigh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2F11-98F5-4158-9504-A9C23F31F191}">
  <sheetPr>
    <tabColor rgb="FFFFFF00"/>
  </sheetPr>
  <dimension ref="A1:K17"/>
  <sheetViews>
    <sheetView zoomScale="114" workbookViewId="0">
      <selection activeCell="N14" sqref="N14"/>
    </sheetView>
  </sheetViews>
  <sheetFormatPr baseColWidth="10" defaultRowHeight="15" x14ac:dyDescent="0.25"/>
  <cols>
    <col min="1" max="1" width="45" bestFit="1" customWidth="1"/>
    <col min="2" max="2" width="9.5703125" customWidth="1"/>
    <col min="3" max="3" width="13.5703125" bestFit="1" customWidth="1"/>
    <col min="4" max="4" width="10.42578125" bestFit="1" customWidth="1"/>
    <col min="5" max="5" width="13.28515625" bestFit="1" customWidth="1"/>
    <col min="6" max="11" width="10.7109375" bestFit="1" customWidth="1"/>
  </cols>
  <sheetData>
    <row r="1" spans="1:11" ht="30" x14ac:dyDescent="0.25">
      <c r="A1" s="54" t="s">
        <v>267</v>
      </c>
      <c r="B1" s="7" t="s">
        <v>50</v>
      </c>
      <c r="C1" s="24" t="s">
        <v>2</v>
      </c>
      <c r="D1" s="21" t="s">
        <v>51</v>
      </c>
      <c r="E1" s="57" t="s">
        <v>57</v>
      </c>
      <c r="F1" s="318" t="s">
        <v>492</v>
      </c>
      <c r="G1" s="24" t="s">
        <v>108</v>
      </c>
      <c r="H1" s="24" t="s">
        <v>486</v>
      </c>
      <c r="I1" s="25" t="s">
        <v>109</v>
      </c>
      <c r="J1" s="30" t="s">
        <v>114</v>
      </c>
      <c r="K1" s="30">
        <v>60</v>
      </c>
    </row>
    <row r="2" spans="1:11" ht="15.75" x14ac:dyDescent="0.25">
      <c r="A2" s="286" t="s">
        <v>56</v>
      </c>
      <c r="B2" s="13" t="str">
        <f>'VALOR REPUESTOS'!$A$12</f>
        <v>A5W30</v>
      </c>
      <c r="C2" s="27">
        <f>'VALOR REPUESTOS'!$C$12</f>
        <v>8000</v>
      </c>
      <c r="D2" s="28">
        <v>5</v>
      </c>
      <c r="E2" s="29">
        <f>C2*D2</f>
        <v>40000</v>
      </c>
      <c r="F2" s="29">
        <f t="shared" ref="F2:K2" si="0">$E$2</f>
        <v>40000</v>
      </c>
      <c r="G2" s="29">
        <f t="shared" si="0"/>
        <v>40000</v>
      </c>
      <c r="H2" s="29">
        <f t="shared" si="0"/>
        <v>40000</v>
      </c>
      <c r="I2" s="29">
        <f t="shared" si="0"/>
        <v>40000</v>
      </c>
      <c r="J2" s="29">
        <f t="shared" si="0"/>
        <v>40000</v>
      </c>
      <c r="K2" s="29">
        <f t="shared" si="0"/>
        <v>40000</v>
      </c>
    </row>
    <row r="3" spans="1:11" ht="15.75" x14ac:dyDescent="0.25">
      <c r="A3" s="286" t="s">
        <v>52</v>
      </c>
      <c r="B3" s="13" t="str">
        <f>'VALOR REPUESTOS'!$A$145</f>
        <v>FM</v>
      </c>
      <c r="C3" s="27">
        <f>'VALOR REPUESTOS'!$C$145</f>
        <v>11000</v>
      </c>
      <c r="D3" s="28">
        <v>1</v>
      </c>
      <c r="E3" s="29">
        <f t="shared" ref="E3:E13" si="1">C3*D3</f>
        <v>11000</v>
      </c>
      <c r="F3" s="29">
        <f t="shared" ref="F3:K3" si="2">$E$3</f>
        <v>11000</v>
      </c>
      <c r="G3" s="29">
        <f t="shared" si="2"/>
        <v>11000</v>
      </c>
      <c r="H3" s="29">
        <f t="shared" si="2"/>
        <v>11000</v>
      </c>
      <c r="I3" s="29">
        <f t="shared" si="2"/>
        <v>11000</v>
      </c>
      <c r="J3" s="29">
        <f t="shared" si="2"/>
        <v>11000</v>
      </c>
      <c r="K3" s="29">
        <f t="shared" si="2"/>
        <v>11000</v>
      </c>
    </row>
    <row r="4" spans="1:11" ht="15.75" x14ac:dyDescent="0.25">
      <c r="A4" s="183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29">
        <f t="shared" ref="F4:K4" si="3">$E$4</f>
        <v>3500</v>
      </c>
      <c r="G4" s="29">
        <f t="shared" si="3"/>
        <v>3500</v>
      </c>
      <c r="H4" s="29">
        <f t="shared" si="3"/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</row>
    <row r="5" spans="1:11" ht="15.75" x14ac:dyDescent="0.25">
      <c r="A5" s="286" t="s">
        <v>60</v>
      </c>
      <c r="B5" s="13" t="str">
        <f>'VALOR REPUESTOS'!$A$147</f>
        <v>FA</v>
      </c>
      <c r="C5" s="27">
        <f>'VALOR REPUESTOS'!$C$147</f>
        <v>18000</v>
      </c>
      <c r="D5" s="28">
        <v>1</v>
      </c>
      <c r="E5" s="29">
        <f t="shared" si="1"/>
        <v>18000</v>
      </c>
      <c r="F5" s="29"/>
      <c r="G5" s="29">
        <f>$E$5</f>
        <v>18000</v>
      </c>
      <c r="H5" s="29"/>
      <c r="I5" s="29"/>
      <c r="J5" s="29">
        <f>$E$5</f>
        <v>18000</v>
      </c>
      <c r="K5" s="29">
        <f>$E$5</f>
        <v>18000</v>
      </c>
    </row>
    <row r="6" spans="1:11" ht="15.75" x14ac:dyDescent="0.25">
      <c r="A6" s="286" t="s">
        <v>59</v>
      </c>
      <c r="B6" s="13" t="str">
        <f>'VALOR REPUESTOS'!$A$148</f>
        <v>FC</v>
      </c>
      <c r="C6" s="27">
        <f>'VALOR REPUESTOS'!$C$148</f>
        <v>23000</v>
      </c>
      <c r="D6" s="28">
        <v>1</v>
      </c>
      <c r="E6" s="29">
        <f t="shared" si="1"/>
        <v>23000</v>
      </c>
      <c r="F6" s="29"/>
      <c r="G6" s="29"/>
      <c r="H6" s="29"/>
      <c r="I6" s="29">
        <f>$E$6</f>
        <v>23000</v>
      </c>
      <c r="J6" s="29"/>
      <c r="K6" s="29">
        <f>$E$6</f>
        <v>23000</v>
      </c>
    </row>
    <row r="7" spans="1:11" ht="15.75" x14ac:dyDescent="0.25">
      <c r="A7" s="286" t="s">
        <v>71</v>
      </c>
      <c r="B7" s="40" t="str">
        <f>'VALOR REPUESTOS'!$A$8</f>
        <v>75W90</v>
      </c>
      <c r="C7" s="27">
        <f>'VALOR REPUESTOS'!$C$8</f>
        <v>12000</v>
      </c>
      <c r="D7" s="28">
        <v>2</v>
      </c>
      <c r="E7" s="29">
        <f t="shared" si="1"/>
        <v>24000</v>
      </c>
      <c r="F7" s="29"/>
      <c r="G7" s="29"/>
      <c r="H7" s="29"/>
      <c r="I7" s="29"/>
      <c r="J7" s="29">
        <f>$E$7</f>
        <v>24000</v>
      </c>
      <c r="K7" s="29"/>
    </row>
    <row r="8" spans="1:11" ht="15.75" x14ac:dyDescent="0.25">
      <c r="A8" s="286" t="s">
        <v>100</v>
      </c>
      <c r="B8" s="13" t="str">
        <f>'VALOR REPUESTOS'!$A$146</f>
        <v>FP</v>
      </c>
      <c r="C8" s="27">
        <f>'VALOR REPUESTOS'!$C$146</f>
        <v>18000</v>
      </c>
      <c r="D8" s="28">
        <v>1</v>
      </c>
      <c r="E8" s="29">
        <f t="shared" si="1"/>
        <v>18000</v>
      </c>
      <c r="F8" s="29"/>
      <c r="G8" s="29">
        <f>$E$8</f>
        <v>18000</v>
      </c>
      <c r="H8" s="29"/>
      <c r="I8" s="29"/>
      <c r="J8" s="29">
        <f>$E$8</f>
        <v>18000</v>
      </c>
      <c r="K8" s="29">
        <f>$E$8</f>
        <v>18000</v>
      </c>
    </row>
    <row r="9" spans="1:11" ht="15.75" x14ac:dyDescent="0.25">
      <c r="A9" s="183" t="s">
        <v>61</v>
      </c>
      <c r="B9" s="40" t="str">
        <f>'VALOR REPUESTOS'!$A$9</f>
        <v>AL3C1F</v>
      </c>
      <c r="C9" s="27">
        <f>'VALOR REPUESTOS'!$C$9</f>
        <v>6800</v>
      </c>
      <c r="D9" s="28">
        <v>1</v>
      </c>
      <c r="E9" s="29">
        <f t="shared" si="1"/>
        <v>6800</v>
      </c>
      <c r="F9" s="29"/>
      <c r="G9" s="29"/>
      <c r="H9" s="29"/>
      <c r="I9" s="29"/>
      <c r="J9" s="29"/>
      <c r="K9" s="29"/>
    </row>
    <row r="10" spans="1:11" ht="15.75" x14ac:dyDescent="0.25">
      <c r="A10" s="183" t="s">
        <v>208</v>
      </c>
      <c r="B10" s="40" t="str">
        <f>'VALOR REPUESTOS'!$A$16</f>
        <v>LLP</v>
      </c>
      <c r="C10" s="27">
        <f>'VALOR REPUESTOS'!$C$16</f>
        <v>3500</v>
      </c>
      <c r="D10" s="28">
        <v>1</v>
      </c>
      <c r="E10" s="29">
        <f t="shared" si="1"/>
        <v>3500</v>
      </c>
      <c r="F10" s="29">
        <f t="shared" ref="F10:K10" si="4">$E$10</f>
        <v>3500</v>
      </c>
      <c r="G10" s="29">
        <f t="shared" si="4"/>
        <v>3500</v>
      </c>
      <c r="H10" s="29">
        <f t="shared" si="4"/>
        <v>3500</v>
      </c>
      <c r="I10" s="29">
        <f t="shared" si="4"/>
        <v>3500</v>
      </c>
      <c r="J10" s="29">
        <f t="shared" si="4"/>
        <v>3500</v>
      </c>
      <c r="K10" s="29">
        <f t="shared" si="4"/>
        <v>3500</v>
      </c>
    </row>
    <row r="11" spans="1:11" s="34" customFormat="1" ht="15.75" x14ac:dyDescent="0.25">
      <c r="A11" s="286" t="s">
        <v>266</v>
      </c>
      <c r="B11" s="68" t="str">
        <f>'VALOR REPUESTOS'!$A$149</f>
        <v>BUJ</v>
      </c>
      <c r="C11" s="29">
        <f>'VALOR REPUESTOS'!$C$149</f>
        <v>12000</v>
      </c>
      <c r="D11" s="69">
        <v>4</v>
      </c>
      <c r="E11" s="29">
        <f>C11*D11</f>
        <v>48000</v>
      </c>
      <c r="F11" s="29"/>
      <c r="G11" s="29"/>
      <c r="H11" s="29"/>
      <c r="I11" s="29">
        <f>$E$11</f>
        <v>48000</v>
      </c>
      <c r="J11" s="29"/>
      <c r="K11" s="29">
        <f>$E$11</f>
        <v>48000</v>
      </c>
    </row>
    <row r="12" spans="1:11" s="34" customFormat="1" ht="15.75" x14ac:dyDescent="0.25">
      <c r="A12" s="286" t="s">
        <v>49</v>
      </c>
      <c r="B12" s="66" t="str">
        <f>'VALOR REPUESTOS'!$A$3</f>
        <v>AL1C1</v>
      </c>
      <c r="C12" s="29">
        <f>'VALOR REPUESTOS'!$C$3</f>
        <v>6000</v>
      </c>
      <c r="D12" s="69">
        <v>7</v>
      </c>
      <c r="E12" s="29">
        <f t="shared" si="1"/>
        <v>42000</v>
      </c>
      <c r="F12" s="29"/>
      <c r="G12" s="29"/>
      <c r="H12" s="29"/>
      <c r="I12" s="29"/>
      <c r="J12" s="29"/>
      <c r="K12" s="29">
        <f>$E$12</f>
        <v>42000</v>
      </c>
    </row>
    <row r="13" spans="1:11" ht="15.75" x14ac:dyDescent="0.25">
      <c r="A13" s="287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9">
        <f t="shared" si="1"/>
        <v>10000</v>
      </c>
      <c r="F13" s="29">
        <f t="shared" ref="F13:K13" si="5">$E$13</f>
        <v>10000</v>
      </c>
      <c r="G13" s="29">
        <f t="shared" si="5"/>
        <v>10000</v>
      </c>
      <c r="H13" s="29">
        <f t="shared" si="5"/>
        <v>10000</v>
      </c>
      <c r="I13" s="29">
        <f t="shared" si="5"/>
        <v>10000</v>
      </c>
      <c r="J13" s="29">
        <f t="shared" si="5"/>
        <v>10000</v>
      </c>
      <c r="K13" s="29">
        <f t="shared" si="5"/>
        <v>10000</v>
      </c>
    </row>
    <row r="14" spans="1:11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9"/>
      <c r="F14" s="17">
        <f>C14*F17</f>
        <v>57000</v>
      </c>
      <c r="G14" s="17">
        <f>C14*G17</f>
        <v>76000</v>
      </c>
      <c r="H14" s="17">
        <f>C14*H17</f>
        <v>76000</v>
      </c>
      <c r="I14" s="17">
        <f>C14*I17</f>
        <v>95000</v>
      </c>
      <c r="J14" s="17">
        <f>C14*J17</f>
        <v>95000</v>
      </c>
      <c r="K14" s="17">
        <f>C14*K17</f>
        <v>114000</v>
      </c>
    </row>
    <row r="15" spans="1:11" ht="15.75" x14ac:dyDescent="0.25">
      <c r="A15" s="2" t="s">
        <v>55</v>
      </c>
      <c r="B15" s="2"/>
      <c r="C15" s="5"/>
      <c r="D15" s="5"/>
      <c r="E15" s="6"/>
      <c r="F15" s="6">
        <f t="shared" ref="F15:K15" si="6">SUM(F2:F14)</f>
        <v>125000</v>
      </c>
      <c r="G15" s="6">
        <f t="shared" si="6"/>
        <v>180000</v>
      </c>
      <c r="H15" s="6">
        <f t="shared" ref="H15" si="7">SUM(H2:H14)</f>
        <v>144000</v>
      </c>
      <c r="I15" s="6">
        <f t="shared" si="6"/>
        <v>234000</v>
      </c>
      <c r="J15" s="6">
        <f t="shared" si="6"/>
        <v>223000</v>
      </c>
      <c r="K15" s="6">
        <f t="shared" si="6"/>
        <v>331000</v>
      </c>
    </row>
    <row r="16" spans="1:11" ht="15.75" x14ac:dyDescent="0.25">
      <c r="A16" s="85" t="s">
        <v>63</v>
      </c>
      <c r="B16" s="84"/>
      <c r="C16" s="83"/>
      <c r="D16" s="84"/>
      <c r="E16" s="83"/>
      <c r="F16" s="86">
        <f t="shared" ref="F16:K16" si="8">F15*1.19</f>
        <v>148750</v>
      </c>
      <c r="G16" s="86">
        <f t="shared" si="8"/>
        <v>214200</v>
      </c>
      <c r="H16" s="86">
        <f t="shared" ref="H16" si="9">H15*1.19</f>
        <v>171360</v>
      </c>
      <c r="I16" s="86">
        <f t="shared" si="8"/>
        <v>278460</v>
      </c>
      <c r="J16" s="86">
        <f t="shared" si="8"/>
        <v>265370</v>
      </c>
      <c r="K16" s="86">
        <f t="shared" si="8"/>
        <v>393890</v>
      </c>
    </row>
    <row r="17" spans="1:11" x14ac:dyDescent="0.25">
      <c r="A17" s="94" t="s">
        <v>64</v>
      </c>
      <c r="B17" s="91"/>
      <c r="C17" s="92"/>
      <c r="D17" s="91"/>
      <c r="E17" s="92"/>
      <c r="F17" s="102">
        <v>1.5</v>
      </c>
      <c r="G17" s="102">
        <v>2</v>
      </c>
      <c r="H17" s="102">
        <v>2</v>
      </c>
      <c r="I17" s="102">
        <v>2.5</v>
      </c>
      <c r="J17" s="102">
        <v>2.5</v>
      </c>
      <c r="K17" s="102">
        <v>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52CA-DD98-4C61-9C72-FE7AD6D4C2A1}">
  <sheetPr>
    <tabColor rgb="FFFFFF00"/>
  </sheetPr>
  <dimension ref="A1:L18"/>
  <sheetViews>
    <sheetView topLeftCell="A2" zoomScale="138" workbookViewId="0">
      <selection activeCell="K4" sqref="K4:K14"/>
    </sheetView>
  </sheetViews>
  <sheetFormatPr baseColWidth="10" defaultRowHeight="15" x14ac:dyDescent="0.25"/>
  <cols>
    <col min="1" max="1" width="33.5703125" bestFit="1" customWidth="1"/>
    <col min="2" max="2" width="9.42578125" customWidth="1"/>
    <col min="3" max="3" width="13.5703125" bestFit="1" customWidth="1"/>
    <col min="4" max="4" width="10.28515625" bestFit="1" customWidth="1"/>
    <col min="5" max="5" width="13.140625" bestFit="1" customWidth="1"/>
    <col min="6" max="12" width="10.42578125" bestFit="1" customWidth="1"/>
  </cols>
  <sheetData>
    <row r="1" spans="1:12" x14ac:dyDescent="0.25">
      <c r="A1" s="393" t="s">
        <v>269</v>
      </c>
      <c r="B1" s="393"/>
      <c r="C1" s="393"/>
      <c r="D1" s="393"/>
      <c r="E1" s="393"/>
      <c r="F1" s="393"/>
      <c r="G1" s="393"/>
    </row>
    <row r="2" spans="1:12" x14ac:dyDescent="0.25">
      <c r="A2" s="1" t="s">
        <v>270</v>
      </c>
    </row>
    <row r="3" spans="1:12" ht="15.75" x14ac:dyDescent="0.25">
      <c r="A3" s="7" t="s">
        <v>368</v>
      </c>
      <c r="B3" s="7" t="s">
        <v>50</v>
      </c>
      <c r="C3" s="24" t="s">
        <v>2</v>
      </c>
      <c r="D3" s="21" t="s">
        <v>51</v>
      </c>
      <c r="E3" s="21" t="s">
        <v>57</v>
      </c>
      <c r="F3" s="9" t="s">
        <v>493</v>
      </c>
      <c r="G3" s="9">
        <v>75</v>
      </c>
      <c r="H3" s="9">
        <v>45</v>
      </c>
      <c r="I3" s="9">
        <v>60</v>
      </c>
      <c r="J3" s="8">
        <v>90</v>
      </c>
      <c r="K3" s="8">
        <v>105</v>
      </c>
      <c r="L3" s="327">
        <v>120</v>
      </c>
    </row>
    <row r="4" spans="1:12" ht="15.75" x14ac:dyDescent="0.25">
      <c r="A4" s="11" t="s">
        <v>56</v>
      </c>
      <c r="B4" s="13" t="str">
        <f>'VALOR REPUESTOS'!$A$15</f>
        <v>10W40</v>
      </c>
      <c r="C4" s="12">
        <f>'VALOR REPUESTOS'!$C$15</f>
        <v>10000</v>
      </c>
      <c r="D4" s="15">
        <v>3.5</v>
      </c>
      <c r="E4" s="10">
        <f t="shared" ref="E4:E13" si="0">C4*D4</f>
        <v>35000</v>
      </c>
      <c r="F4" s="10">
        <f>$E$4</f>
        <v>35000</v>
      </c>
      <c r="G4" s="10">
        <f t="shared" ref="G4:L4" si="1">$E$4</f>
        <v>35000</v>
      </c>
      <c r="H4" s="10">
        <f t="shared" si="1"/>
        <v>35000</v>
      </c>
      <c r="I4" s="10">
        <f t="shared" si="1"/>
        <v>35000</v>
      </c>
      <c r="J4" s="10">
        <f t="shared" si="1"/>
        <v>35000</v>
      </c>
      <c r="K4" s="10">
        <f>$E$4</f>
        <v>35000</v>
      </c>
      <c r="L4" s="328">
        <f t="shared" si="1"/>
        <v>35000</v>
      </c>
    </row>
    <row r="5" spans="1:12" ht="15.75" x14ac:dyDescent="0.25">
      <c r="A5" s="11" t="s">
        <v>52</v>
      </c>
      <c r="B5" s="13" t="str">
        <f>'VALOR REPUESTOS'!$A$150</f>
        <v>FM</v>
      </c>
      <c r="C5" s="12">
        <f>'VALOR REPUESTOS'!$C$150</f>
        <v>10000</v>
      </c>
      <c r="D5" s="15">
        <v>1</v>
      </c>
      <c r="E5" s="10">
        <f t="shared" si="0"/>
        <v>10000</v>
      </c>
      <c r="F5" s="10">
        <f>$E$5</f>
        <v>10000</v>
      </c>
      <c r="G5" s="10">
        <f t="shared" ref="G5:L5" si="2">$E$5</f>
        <v>10000</v>
      </c>
      <c r="H5" s="10">
        <f t="shared" si="2"/>
        <v>10000</v>
      </c>
      <c r="I5" s="10">
        <f t="shared" si="2"/>
        <v>10000</v>
      </c>
      <c r="J5" s="10">
        <f t="shared" si="2"/>
        <v>10000</v>
      </c>
      <c r="K5" s="10">
        <f>$E$5</f>
        <v>10000</v>
      </c>
      <c r="L5" s="328">
        <f t="shared" si="2"/>
        <v>10000</v>
      </c>
    </row>
    <row r="6" spans="1:12" ht="15.75" x14ac:dyDescent="0.25">
      <c r="A6" s="124" t="s">
        <v>223</v>
      </c>
      <c r="B6" s="13" t="str">
        <f>'VALOR REPUESTOS'!$A$17</f>
        <v>GTC</v>
      </c>
      <c r="C6" s="27">
        <f>'VALOR REPUESTOS'!$C$17</f>
        <v>3500</v>
      </c>
      <c r="D6" s="28">
        <v>1</v>
      </c>
      <c r="E6" s="29">
        <f t="shared" si="0"/>
        <v>3500</v>
      </c>
      <c r="F6" s="10">
        <f>$E$6</f>
        <v>3500</v>
      </c>
      <c r="G6" s="10">
        <f t="shared" ref="G6:L6" si="3">$E$6</f>
        <v>3500</v>
      </c>
      <c r="H6" s="10">
        <f t="shared" si="3"/>
        <v>3500</v>
      </c>
      <c r="I6" s="10">
        <f t="shared" si="3"/>
        <v>3500</v>
      </c>
      <c r="J6" s="10">
        <f t="shared" si="3"/>
        <v>3500</v>
      </c>
      <c r="K6" s="10">
        <f>$E$6</f>
        <v>3500</v>
      </c>
      <c r="L6" s="328">
        <f t="shared" si="3"/>
        <v>3500</v>
      </c>
    </row>
    <row r="7" spans="1:12" ht="15.75" x14ac:dyDescent="0.25">
      <c r="A7" s="11" t="s">
        <v>60</v>
      </c>
      <c r="B7" s="13" t="str">
        <f>'VALOR REPUESTOS'!$A$152</f>
        <v>FA</v>
      </c>
      <c r="C7" s="12">
        <f>'VALOR REPUESTOS'!$C$152</f>
        <v>15000</v>
      </c>
      <c r="D7" s="15">
        <v>1</v>
      </c>
      <c r="E7" s="10">
        <f t="shared" si="0"/>
        <v>15000</v>
      </c>
      <c r="F7" s="10"/>
      <c r="G7" s="10"/>
      <c r="H7" s="10">
        <f>$E$7</f>
        <v>15000</v>
      </c>
      <c r="I7" s="10"/>
      <c r="J7" s="10">
        <f>$E$7</f>
        <v>15000</v>
      </c>
      <c r="K7" s="10"/>
      <c r="L7" s="328"/>
    </row>
    <row r="8" spans="1:12" ht="15.75" x14ac:dyDescent="0.25">
      <c r="A8" s="11" t="s">
        <v>59</v>
      </c>
      <c r="B8" s="13" t="str">
        <f>'VALOR REPUESTOS'!$A$153</f>
        <v>FC</v>
      </c>
      <c r="C8" s="12">
        <f>'VALOR REPUESTOS'!$C$153</f>
        <v>18000</v>
      </c>
      <c r="D8" s="15">
        <v>1</v>
      </c>
      <c r="E8" s="10">
        <f t="shared" si="0"/>
        <v>18000</v>
      </c>
      <c r="F8" s="10"/>
      <c r="G8" s="10"/>
      <c r="H8" s="10"/>
      <c r="I8" s="10">
        <f>$E$8</f>
        <v>18000</v>
      </c>
      <c r="J8" s="10"/>
      <c r="K8" s="10"/>
      <c r="L8" s="328">
        <f>$E$8</f>
        <v>18000</v>
      </c>
    </row>
    <row r="9" spans="1:12" ht="15.75" x14ac:dyDescent="0.25">
      <c r="A9" s="39" t="s">
        <v>208</v>
      </c>
      <c r="B9" s="13" t="str">
        <f>'VALOR REPUESTOS'!$A$16</f>
        <v>LLP</v>
      </c>
      <c r="C9" s="27">
        <f>'VALOR REPUESTOS'!$C$16</f>
        <v>3500</v>
      </c>
      <c r="D9" s="28">
        <v>1</v>
      </c>
      <c r="E9" s="29">
        <f t="shared" si="0"/>
        <v>3500</v>
      </c>
      <c r="F9" s="10">
        <f>$E$9</f>
        <v>3500</v>
      </c>
      <c r="G9" s="10">
        <f t="shared" ref="G9:L9" si="4">$E$9</f>
        <v>3500</v>
      </c>
      <c r="H9" s="10">
        <f t="shared" si="4"/>
        <v>3500</v>
      </c>
      <c r="I9" s="10">
        <f t="shared" si="4"/>
        <v>3500</v>
      </c>
      <c r="J9" s="10">
        <f t="shared" si="4"/>
        <v>3500</v>
      </c>
      <c r="K9" s="10">
        <f>$E$9</f>
        <v>3500</v>
      </c>
      <c r="L9" s="328">
        <f t="shared" si="4"/>
        <v>3500</v>
      </c>
    </row>
    <row r="10" spans="1:12" ht="15.75" x14ac:dyDescent="0.25">
      <c r="A10" s="39" t="s">
        <v>61</v>
      </c>
      <c r="B10" s="40" t="str">
        <f>'VALOR REPUESTOS'!$A$9</f>
        <v>AL3C1F</v>
      </c>
      <c r="C10" s="27">
        <f>'VALOR REPUESTOS'!$C$9</f>
        <v>6800</v>
      </c>
      <c r="D10" s="28">
        <v>1</v>
      </c>
      <c r="E10" s="29">
        <f t="shared" si="0"/>
        <v>6800</v>
      </c>
      <c r="F10" s="29"/>
      <c r="G10" s="29"/>
      <c r="H10" s="29">
        <f>$E$10</f>
        <v>6800</v>
      </c>
      <c r="I10" s="29"/>
      <c r="J10" s="29">
        <f>$E$10</f>
        <v>6800</v>
      </c>
      <c r="K10" s="29"/>
      <c r="L10" s="294">
        <f>$E$10</f>
        <v>6800</v>
      </c>
    </row>
    <row r="11" spans="1:12" ht="15.75" x14ac:dyDescent="0.25">
      <c r="A11" s="11" t="s">
        <v>100</v>
      </c>
      <c r="B11" s="13" t="str">
        <f>'VALOR REPUESTOS'!$A$151</f>
        <v>FP</v>
      </c>
      <c r="C11" s="12">
        <f>'VALOR REPUESTOS'!$C$151</f>
        <v>15000</v>
      </c>
      <c r="D11" s="15">
        <v>1</v>
      </c>
      <c r="E11" s="10">
        <f t="shared" si="0"/>
        <v>15000</v>
      </c>
      <c r="F11" s="10">
        <f>$E$11</f>
        <v>15000</v>
      </c>
      <c r="G11" s="10">
        <f t="shared" ref="G11:L11" si="5">$E$11</f>
        <v>15000</v>
      </c>
      <c r="H11" s="10">
        <f t="shared" si="5"/>
        <v>15000</v>
      </c>
      <c r="I11" s="10">
        <f t="shared" si="5"/>
        <v>15000</v>
      </c>
      <c r="J11" s="10">
        <f t="shared" si="5"/>
        <v>15000</v>
      </c>
      <c r="K11" s="10">
        <f>$E$11</f>
        <v>15000</v>
      </c>
      <c r="L11" s="328">
        <f t="shared" si="5"/>
        <v>15000</v>
      </c>
    </row>
    <row r="12" spans="1:12" s="34" customFormat="1" ht="15.75" x14ac:dyDescent="0.25">
      <c r="A12" s="65" t="s">
        <v>271</v>
      </c>
      <c r="B12" s="66" t="str">
        <f>'VALOR REPUESTOS'!$A$134</f>
        <v>BUJ</v>
      </c>
      <c r="C12" s="10">
        <f>'VALOR REPUESTOS'!$C$134</f>
        <v>15000</v>
      </c>
      <c r="D12" s="67">
        <v>4</v>
      </c>
      <c r="E12" s="10">
        <f t="shared" si="0"/>
        <v>60000</v>
      </c>
      <c r="F12" s="10"/>
      <c r="G12" s="10"/>
      <c r="H12" s="10"/>
      <c r="I12" s="10"/>
      <c r="J12" s="10"/>
      <c r="K12" s="10"/>
      <c r="L12" s="328"/>
    </row>
    <row r="13" spans="1:12" ht="15.75" x14ac:dyDescent="0.25">
      <c r="A13" s="13" t="s">
        <v>48</v>
      </c>
      <c r="B13" s="13" t="str">
        <f>'VALOR REPUESTOS'!$A$11</f>
        <v>MATEI</v>
      </c>
      <c r="C13" s="12">
        <f>'VALOR REPUESTOS'!$C$11</f>
        <v>10000</v>
      </c>
      <c r="D13" s="15">
        <v>1</v>
      </c>
      <c r="E13" s="10">
        <f t="shared" si="0"/>
        <v>10000</v>
      </c>
      <c r="F13" s="10">
        <f>$E$13</f>
        <v>10000</v>
      </c>
      <c r="G13" s="10">
        <f t="shared" ref="G13:L13" si="6">$E$13</f>
        <v>10000</v>
      </c>
      <c r="H13" s="10">
        <f t="shared" si="6"/>
        <v>10000</v>
      </c>
      <c r="I13" s="10">
        <f t="shared" si="6"/>
        <v>10000</v>
      </c>
      <c r="J13" s="10">
        <f t="shared" si="6"/>
        <v>10000</v>
      </c>
      <c r="K13" s="10">
        <f>$E$13</f>
        <v>10000</v>
      </c>
      <c r="L13" s="328">
        <f t="shared" si="6"/>
        <v>10000</v>
      </c>
    </row>
    <row r="14" spans="1:12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15"/>
      <c r="E14" s="10"/>
      <c r="F14" s="17">
        <f>C14*F17</f>
        <v>57000</v>
      </c>
      <c r="G14" s="17">
        <f>C14*G17</f>
        <v>76000</v>
      </c>
      <c r="H14" s="17">
        <f>C14*H17</f>
        <v>76000</v>
      </c>
      <c r="I14" s="17">
        <f>C14*I17</f>
        <v>95000</v>
      </c>
      <c r="J14" s="17">
        <f>C14*J17</f>
        <v>76000</v>
      </c>
      <c r="K14" s="17">
        <f>C14*K17</f>
        <v>76000</v>
      </c>
      <c r="L14" s="328">
        <f>C14*L17</f>
        <v>76000</v>
      </c>
    </row>
    <row r="15" spans="1:12" ht="15.75" x14ac:dyDescent="0.25">
      <c r="A15" s="2" t="s">
        <v>55</v>
      </c>
      <c r="B15" s="2"/>
      <c r="C15" s="5"/>
      <c r="D15" s="5"/>
      <c r="E15" s="6"/>
      <c r="F15" s="6">
        <f t="shared" ref="F15:L15" si="7">SUM(F4:F14)</f>
        <v>134000</v>
      </c>
      <c r="G15" s="6">
        <f t="shared" si="7"/>
        <v>153000</v>
      </c>
      <c r="H15" s="6">
        <f t="shared" si="7"/>
        <v>174800</v>
      </c>
      <c r="I15" s="6">
        <f t="shared" si="7"/>
        <v>190000</v>
      </c>
      <c r="J15" s="6">
        <f t="shared" si="7"/>
        <v>174800</v>
      </c>
      <c r="K15" s="6">
        <f t="shared" ref="K15" si="8">SUM(K4:K14)</f>
        <v>153000</v>
      </c>
      <c r="L15" s="329">
        <f t="shared" si="7"/>
        <v>177800</v>
      </c>
    </row>
    <row r="16" spans="1:12" ht="15.75" x14ac:dyDescent="0.25">
      <c r="A16" s="82" t="s">
        <v>63</v>
      </c>
      <c r="B16" s="84"/>
      <c r="C16" s="83"/>
      <c r="D16" s="84"/>
      <c r="E16" s="84"/>
      <c r="F16" s="86">
        <f t="shared" ref="F16:L16" si="9">F15*1.19</f>
        <v>159460</v>
      </c>
      <c r="G16" s="86">
        <f t="shared" si="9"/>
        <v>182070</v>
      </c>
      <c r="H16" s="86">
        <f t="shared" si="9"/>
        <v>208012</v>
      </c>
      <c r="I16" s="86">
        <f t="shared" si="9"/>
        <v>226100</v>
      </c>
      <c r="J16" s="86">
        <f t="shared" si="9"/>
        <v>208012</v>
      </c>
      <c r="K16" s="86">
        <f t="shared" ref="K16" si="10">K15*1.19</f>
        <v>182070</v>
      </c>
      <c r="L16" s="329">
        <f t="shared" si="9"/>
        <v>211582</v>
      </c>
    </row>
    <row r="17" spans="1:12" x14ac:dyDescent="0.25">
      <c r="A17" s="94" t="s">
        <v>64</v>
      </c>
      <c r="B17" s="91"/>
      <c r="C17" s="92"/>
      <c r="D17" s="91"/>
      <c r="E17" s="91"/>
      <c r="F17" s="93">
        <v>1.5</v>
      </c>
      <c r="G17" s="93">
        <v>2</v>
      </c>
      <c r="H17" s="93">
        <v>2</v>
      </c>
      <c r="I17" s="93">
        <v>2.5</v>
      </c>
      <c r="J17" s="93">
        <v>2</v>
      </c>
      <c r="K17" s="93">
        <v>2</v>
      </c>
      <c r="L17" s="330">
        <v>2</v>
      </c>
    </row>
    <row r="18" spans="1:12" x14ac:dyDescent="0.25">
      <c r="L18" t="s">
        <v>491</v>
      </c>
    </row>
  </sheetData>
  <mergeCells count="1"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J35"/>
  <sheetViews>
    <sheetView topLeftCell="A22" zoomScale="115" zoomScaleNormal="115" workbookViewId="0">
      <pane xSplit="1" topLeftCell="B1" activePane="topRight" state="frozen"/>
      <selection pane="topRight" activeCell="A30" sqref="A30:E30"/>
    </sheetView>
  </sheetViews>
  <sheetFormatPr baseColWidth="10" defaultRowHeight="15" x14ac:dyDescent="0.25"/>
  <cols>
    <col min="1" max="1" width="45" bestFit="1" customWidth="1"/>
    <col min="2" max="2" width="9.7109375" customWidth="1"/>
    <col min="3" max="3" width="13.5703125" style="23" bestFit="1" customWidth="1"/>
    <col min="4" max="4" width="10.28515625" bestFit="1" customWidth="1"/>
    <col min="5" max="5" width="13.140625" bestFit="1" customWidth="1"/>
    <col min="6" max="6" width="12.140625" bestFit="1" customWidth="1"/>
    <col min="7" max="9" width="10.5703125" bestFit="1" customWidth="1"/>
  </cols>
  <sheetData>
    <row r="1" spans="1:9" ht="15.75" x14ac:dyDescent="0.25">
      <c r="A1" s="7" t="s">
        <v>230</v>
      </c>
      <c r="B1" s="7" t="s">
        <v>50</v>
      </c>
      <c r="C1" s="24" t="s">
        <v>2</v>
      </c>
      <c r="D1" s="21" t="s">
        <v>51</v>
      </c>
      <c r="E1" s="234" t="s">
        <v>57</v>
      </c>
      <c r="F1" s="24" t="s">
        <v>209</v>
      </c>
      <c r="G1" s="24" t="s">
        <v>104</v>
      </c>
      <c r="H1" s="25" t="s">
        <v>146</v>
      </c>
      <c r="I1" s="30">
        <v>90</v>
      </c>
    </row>
    <row r="2" spans="1:9" ht="15.75" x14ac:dyDescent="0.25">
      <c r="A2" s="11" t="s">
        <v>56</v>
      </c>
      <c r="B2" s="13" t="str">
        <f>'VALOR REPUESTOS'!$A$12</f>
        <v>A5W30</v>
      </c>
      <c r="C2" s="27">
        <f>'VALOR REPUESTOS'!$C$12</f>
        <v>8000</v>
      </c>
      <c r="D2" s="28">
        <v>6.7</v>
      </c>
      <c r="E2" s="235">
        <f>C2*D2</f>
        <v>53600</v>
      </c>
      <c r="F2" s="10">
        <f>$E$2</f>
        <v>53600</v>
      </c>
      <c r="G2" s="10">
        <f t="shared" ref="G2:I2" si="0">$E$2</f>
        <v>53600</v>
      </c>
      <c r="H2" s="10">
        <f t="shared" si="0"/>
        <v>53600</v>
      </c>
      <c r="I2" s="10">
        <f t="shared" si="0"/>
        <v>53600</v>
      </c>
    </row>
    <row r="3" spans="1:9" ht="15.75" x14ac:dyDescent="0.25">
      <c r="A3" s="11" t="s">
        <v>52</v>
      </c>
      <c r="B3" s="13" t="str">
        <f>'VALOR REPUESTOS'!$A$93</f>
        <v>FM</v>
      </c>
      <c r="C3" s="27">
        <f>'VALOR REPUESTOS'!$C$93</f>
        <v>11000</v>
      </c>
      <c r="D3" s="28">
        <v>1</v>
      </c>
      <c r="E3" s="235">
        <f t="shared" ref="E3:E16" si="1">C3*D3</f>
        <v>11000</v>
      </c>
      <c r="F3" s="10">
        <f>$E$3</f>
        <v>11000</v>
      </c>
      <c r="G3" s="10">
        <f t="shared" ref="G3:I3" si="2">$E$3</f>
        <v>11000</v>
      </c>
      <c r="H3" s="10">
        <f t="shared" si="2"/>
        <v>11000</v>
      </c>
      <c r="I3" s="10">
        <f t="shared" si="2"/>
        <v>11000</v>
      </c>
    </row>
    <row r="4" spans="1:9" ht="15.75" x14ac:dyDescent="0.25">
      <c r="A4" s="39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29">
        <f>$E$4</f>
        <v>3500</v>
      </c>
      <c r="G4" s="29">
        <f t="shared" ref="G4:I4" si="3">$E$4</f>
        <v>3500</v>
      </c>
      <c r="H4" s="29">
        <f t="shared" si="3"/>
        <v>3500</v>
      </c>
      <c r="I4" s="29">
        <f t="shared" si="3"/>
        <v>3500</v>
      </c>
    </row>
    <row r="5" spans="1:9" ht="15.75" x14ac:dyDescent="0.25">
      <c r="A5" s="11" t="s">
        <v>60</v>
      </c>
      <c r="B5" s="13" t="str">
        <f>'VALOR REPUESTOS'!$A$95</f>
        <v>FA</v>
      </c>
      <c r="C5" s="27">
        <f>'VALOR REPUESTOS'!$C$95</f>
        <v>18000</v>
      </c>
      <c r="D5" s="28">
        <v>1</v>
      </c>
      <c r="E5" s="235">
        <f t="shared" si="1"/>
        <v>18000</v>
      </c>
      <c r="F5" s="10"/>
      <c r="G5" s="10">
        <f>$E$5</f>
        <v>18000</v>
      </c>
      <c r="H5" s="10">
        <f>$E$5</f>
        <v>18000</v>
      </c>
      <c r="I5" s="10"/>
    </row>
    <row r="6" spans="1:9" ht="15.75" x14ac:dyDescent="0.25">
      <c r="A6" s="11" t="s">
        <v>102</v>
      </c>
      <c r="B6" s="13" t="str">
        <f>'VALOR REPUESTOS'!$A$94</f>
        <v>FP</v>
      </c>
      <c r="C6" s="27">
        <f>'VALOR REPUESTOS'!$C$94</f>
        <v>18000</v>
      </c>
      <c r="D6" s="28">
        <v>1</v>
      </c>
      <c r="E6" s="235">
        <f>C6*D6</f>
        <v>18000</v>
      </c>
      <c r="F6" s="10"/>
      <c r="G6" s="10">
        <f>$E$6</f>
        <v>18000</v>
      </c>
      <c r="H6" s="10">
        <f>$E$6</f>
        <v>18000</v>
      </c>
      <c r="I6" s="10"/>
    </row>
    <row r="7" spans="1:9" ht="15.75" x14ac:dyDescent="0.25">
      <c r="A7" s="11" t="s">
        <v>59</v>
      </c>
      <c r="B7" s="13" t="str">
        <f>'VALOR REPUESTOS'!$A$96</f>
        <v>FC</v>
      </c>
      <c r="C7" s="27">
        <f>'VALOR REPUESTOS'!$C$96</f>
        <v>35000</v>
      </c>
      <c r="D7" s="28">
        <v>1</v>
      </c>
      <c r="E7" s="235">
        <f t="shared" si="1"/>
        <v>35000</v>
      </c>
      <c r="F7" s="10"/>
      <c r="G7" s="10"/>
      <c r="H7" s="10">
        <f>$E$7</f>
        <v>35000</v>
      </c>
      <c r="I7" s="10"/>
    </row>
    <row r="8" spans="1:9" ht="15.75" x14ac:dyDescent="0.25">
      <c r="A8" s="11" t="s">
        <v>71</v>
      </c>
      <c r="B8" s="13" t="str">
        <f>'VALOR REPUESTOS'!$A$8</f>
        <v>75W90</v>
      </c>
      <c r="C8" s="27">
        <f>'VALOR REPUESTOS'!$C$8</f>
        <v>12000</v>
      </c>
      <c r="D8" s="28">
        <v>2.2000000000000002</v>
      </c>
      <c r="E8" s="235">
        <f t="shared" si="1"/>
        <v>26400.000000000004</v>
      </c>
      <c r="F8" s="10"/>
      <c r="G8" s="10"/>
      <c r="H8" s="10"/>
      <c r="I8" s="10"/>
    </row>
    <row r="9" spans="1:9" ht="15.75" x14ac:dyDescent="0.25">
      <c r="A9" s="11" t="s">
        <v>65</v>
      </c>
      <c r="B9" s="13" t="str">
        <f>'VALOR REPUESTOS'!$A$6</f>
        <v>80W90</v>
      </c>
      <c r="C9" s="27">
        <f>'VALOR REPUESTOS'!$C$6</f>
        <v>10500</v>
      </c>
      <c r="D9" s="28">
        <v>1.5</v>
      </c>
      <c r="E9" s="235">
        <f t="shared" si="1"/>
        <v>15750</v>
      </c>
      <c r="F9" s="10"/>
      <c r="G9" s="10"/>
      <c r="H9" s="10"/>
      <c r="I9" s="10"/>
    </row>
    <row r="10" spans="1:9" ht="15.75" x14ac:dyDescent="0.25">
      <c r="A10" s="11" t="s">
        <v>66</v>
      </c>
      <c r="B10" s="13" t="str">
        <f>'VALOR REPUESTOS'!$A$5</f>
        <v>80W90LS</v>
      </c>
      <c r="C10" s="27">
        <f>'VALOR REPUESTOS'!$C$5</f>
        <v>10500</v>
      </c>
      <c r="D10" s="28">
        <v>2.2999999999999998</v>
      </c>
      <c r="E10" s="235">
        <f t="shared" si="1"/>
        <v>24149.999999999996</v>
      </c>
      <c r="F10" s="10"/>
      <c r="G10" s="10"/>
      <c r="H10" s="10"/>
      <c r="I10" s="10"/>
    </row>
    <row r="11" spans="1:9" ht="15.75" x14ac:dyDescent="0.25">
      <c r="A11" s="11" t="s">
        <v>67</v>
      </c>
      <c r="B11" s="13" t="str">
        <f>'VALOR REPUESTOS'!$A$4</f>
        <v>ATF220</v>
      </c>
      <c r="C11" s="27">
        <f>'VALOR REPUESTOS'!$C$4</f>
        <v>10500</v>
      </c>
      <c r="D11" s="28">
        <v>1</v>
      </c>
      <c r="E11" s="235">
        <f t="shared" si="1"/>
        <v>10500</v>
      </c>
      <c r="F11" s="10"/>
      <c r="G11" s="10"/>
      <c r="H11" s="10"/>
      <c r="I11" s="10"/>
    </row>
    <row r="12" spans="1:9" ht="15.75" x14ac:dyDescent="0.25">
      <c r="A12" s="11" t="s">
        <v>68</v>
      </c>
      <c r="B12" s="13" t="str">
        <f>'VALOR REPUESTOS'!$A$7</f>
        <v>A75W90</v>
      </c>
      <c r="C12" s="27">
        <f>'VALOR REPUESTOS'!$C$7</f>
        <v>12000</v>
      </c>
      <c r="D12" s="28">
        <v>1.2</v>
      </c>
      <c r="E12" s="235">
        <f t="shared" si="1"/>
        <v>14400</v>
      </c>
      <c r="F12" s="10"/>
      <c r="G12" s="10"/>
      <c r="H12" s="10"/>
      <c r="I12" s="10"/>
    </row>
    <row r="13" spans="1:9" ht="15.75" x14ac:dyDescent="0.25">
      <c r="A13" s="39" t="s">
        <v>208</v>
      </c>
      <c r="B13" s="13" t="str">
        <f>'VALOR REPUESTOS'!$A$16</f>
        <v>LLP</v>
      </c>
      <c r="C13" s="27">
        <f>'VALOR REPUESTOS'!$C$16</f>
        <v>3500</v>
      </c>
      <c r="D13" s="28">
        <v>1</v>
      </c>
      <c r="E13" s="235">
        <f t="shared" si="1"/>
        <v>3500</v>
      </c>
      <c r="F13" s="10">
        <f>$E$13</f>
        <v>3500</v>
      </c>
      <c r="G13" s="10">
        <f t="shared" ref="G13:I13" si="4">$E$13</f>
        <v>3500</v>
      </c>
      <c r="H13" s="10">
        <f t="shared" si="4"/>
        <v>3500</v>
      </c>
      <c r="I13" s="10">
        <f t="shared" si="4"/>
        <v>3500</v>
      </c>
    </row>
    <row r="14" spans="1:9" ht="15.75" x14ac:dyDescent="0.25">
      <c r="A14" s="11" t="s">
        <v>61</v>
      </c>
      <c r="B14" s="13" t="str">
        <f>'VALOR REPUESTOS'!$A$9</f>
        <v>AL3C1F</v>
      </c>
      <c r="C14" s="27">
        <f>'VALOR REPUESTOS'!$C$9</f>
        <v>6800</v>
      </c>
      <c r="D14" s="28">
        <v>1</v>
      </c>
      <c r="E14" s="235">
        <f t="shared" si="1"/>
        <v>6800</v>
      </c>
      <c r="F14" s="10"/>
      <c r="G14" s="10"/>
      <c r="H14" s="10">
        <f>$E$14</f>
        <v>6800</v>
      </c>
      <c r="I14" s="10"/>
    </row>
    <row r="15" spans="1:9" ht="15.75" x14ac:dyDescent="0.25">
      <c r="A15" s="11" t="s">
        <v>49</v>
      </c>
      <c r="B15" s="13" t="str">
        <f>'VALOR REPUESTOS'!$A$3</f>
        <v>AL1C1</v>
      </c>
      <c r="C15" s="27">
        <f>'VALOR REPUESTOS'!$C$3</f>
        <v>6000</v>
      </c>
      <c r="D15" s="28">
        <v>11</v>
      </c>
      <c r="E15" s="235">
        <f t="shared" si="1"/>
        <v>66000</v>
      </c>
      <c r="F15" s="10"/>
      <c r="G15" s="10"/>
      <c r="H15" s="10"/>
      <c r="I15" s="10"/>
    </row>
    <row r="16" spans="1:9" ht="15.75" x14ac:dyDescent="0.25">
      <c r="A16" s="13" t="s">
        <v>48</v>
      </c>
      <c r="B16" s="13" t="str">
        <f>'VALOR REPUESTOS'!$A$11</f>
        <v>MATEI</v>
      </c>
      <c r="C16" s="27">
        <f>'VALOR REPUESTOS'!$C$11</f>
        <v>10000</v>
      </c>
      <c r="D16" s="28">
        <v>1</v>
      </c>
      <c r="E16" s="235">
        <f t="shared" si="1"/>
        <v>10000</v>
      </c>
      <c r="F16" s="10">
        <f>$E$16</f>
        <v>10000</v>
      </c>
      <c r="G16" s="10">
        <f t="shared" ref="G16:I16" si="5">$E$16</f>
        <v>10000</v>
      </c>
      <c r="H16" s="10">
        <f t="shared" si="5"/>
        <v>10000</v>
      </c>
      <c r="I16" s="10">
        <f t="shared" si="5"/>
        <v>10000</v>
      </c>
    </row>
    <row r="17" spans="1:10" ht="15.75" x14ac:dyDescent="0.25">
      <c r="A17" s="20" t="s">
        <v>1</v>
      </c>
      <c r="B17" s="13" t="str">
        <f>'VALOR REPUESTOS'!$A$10</f>
        <v>MO</v>
      </c>
      <c r="C17" s="27">
        <f>'VALOR REPUESTOS'!$C$10</f>
        <v>38000</v>
      </c>
      <c r="D17" s="28"/>
      <c r="E17" s="235"/>
      <c r="F17" s="17">
        <f>C17*F20</f>
        <v>76000</v>
      </c>
      <c r="G17" s="17">
        <f>C17*G20</f>
        <v>76000</v>
      </c>
      <c r="H17" s="17">
        <f>C17*H20</f>
        <v>95000</v>
      </c>
      <c r="I17" s="17">
        <f>C17*I20</f>
        <v>76000</v>
      </c>
    </row>
    <row r="18" spans="1:10" ht="15.75" x14ac:dyDescent="0.25">
      <c r="A18" s="2" t="s">
        <v>55</v>
      </c>
      <c r="B18" s="2"/>
      <c r="C18" s="5" t="s">
        <v>3</v>
      </c>
      <c r="D18" s="5"/>
      <c r="E18" s="131"/>
      <c r="F18" s="6">
        <f>SUM(F2:F17)</f>
        <v>157600</v>
      </c>
      <c r="G18" s="6">
        <f>SUM(G2:G17)</f>
        <v>193600</v>
      </c>
      <c r="H18" s="6">
        <f>SUM(H2:H17)</f>
        <v>254400</v>
      </c>
      <c r="I18" s="6">
        <f>SUM(I2:I17)</f>
        <v>157600</v>
      </c>
    </row>
    <row r="19" spans="1:10" ht="15.75" x14ac:dyDescent="0.25">
      <c r="A19" s="14" t="s">
        <v>63</v>
      </c>
      <c r="F19" s="6">
        <f>F18*1.19</f>
        <v>187544</v>
      </c>
      <c r="G19" s="6">
        <f>G18*1.19</f>
        <v>230384</v>
      </c>
      <c r="H19" s="6">
        <f>H18*1.19</f>
        <v>302736</v>
      </c>
      <c r="I19" s="6">
        <f>I18*1.19</f>
        <v>187544</v>
      </c>
    </row>
    <row r="20" spans="1:10" x14ac:dyDescent="0.25">
      <c r="A20" s="14" t="s">
        <v>64</v>
      </c>
      <c r="F20" s="236">
        <v>2</v>
      </c>
      <c r="G20" s="236">
        <v>2</v>
      </c>
      <c r="H20" s="236">
        <v>2.5</v>
      </c>
      <c r="I20" s="236">
        <v>2</v>
      </c>
    </row>
    <row r="21" spans="1:10" x14ac:dyDescent="0.25">
      <c r="A21" s="1"/>
      <c r="F21" s="3"/>
      <c r="G21" s="3"/>
      <c r="H21" s="3"/>
      <c r="I21" s="3"/>
    </row>
    <row r="22" spans="1:10" ht="16.899999999999999" customHeight="1" x14ac:dyDescent="0.25">
      <c r="A22" s="7" t="s">
        <v>272</v>
      </c>
      <c r="B22" s="7" t="s">
        <v>50</v>
      </c>
      <c r="C22" s="24" t="s">
        <v>2</v>
      </c>
      <c r="D22" s="21" t="s">
        <v>51</v>
      </c>
      <c r="E22" s="234" t="s">
        <v>57</v>
      </c>
      <c r="F22" s="318" t="s">
        <v>461</v>
      </c>
      <c r="G22" s="318" t="s">
        <v>495</v>
      </c>
      <c r="H22" s="24" t="s">
        <v>104</v>
      </c>
      <c r="I22" s="25" t="s">
        <v>146</v>
      </c>
      <c r="J22" s="30">
        <v>90</v>
      </c>
    </row>
    <row r="23" spans="1:10" ht="15" customHeight="1" x14ac:dyDescent="0.25">
      <c r="A23" s="136" t="s">
        <v>56</v>
      </c>
      <c r="B23" s="137" t="str">
        <f>'VALOR REPUESTOS'!$A$13</f>
        <v>A0W20</v>
      </c>
      <c r="C23" s="138">
        <f>'VALOR REPUESTOS'!$C$13</f>
        <v>11000</v>
      </c>
      <c r="D23" s="139">
        <v>5</v>
      </c>
      <c r="E23" s="245">
        <f>C23*D23</f>
        <v>55000</v>
      </c>
      <c r="F23" s="140">
        <f>$E$23</f>
        <v>55000</v>
      </c>
      <c r="G23" s="140">
        <f>$E$23</f>
        <v>55000</v>
      </c>
      <c r="H23" s="140">
        <f t="shared" ref="H23:I23" si="6">$E$23</f>
        <v>55000</v>
      </c>
      <c r="I23" s="140">
        <f t="shared" si="6"/>
        <v>55000</v>
      </c>
      <c r="J23" s="140">
        <f>$E$23</f>
        <v>55000</v>
      </c>
    </row>
    <row r="24" spans="1:10" ht="15.75" x14ac:dyDescent="0.25">
      <c r="A24" s="136" t="s">
        <v>52</v>
      </c>
      <c r="B24" s="137" t="str">
        <f>'VALOR REPUESTOS'!$A$154</f>
        <v>FM</v>
      </c>
      <c r="C24" s="138">
        <f>'VALOR REPUESTOS'!$C$154</f>
        <v>11000</v>
      </c>
      <c r="D24" s="139">
        <v>1</v>
      </c>
      <c r="E24" s="245">
        <f t="shared" ref="E24:E31" si="7">C24*D24</f>
        <v>11000</v>
      </c>
      <c r="F24" s="140">
        <f>$E$24</f>
        <v>11000</v>
      </c>
      <c r="G24" s="140">
        <f>$E$24</f>
        <v>11000</v>
      </c>
      <c r="H24" s="140">
        <f t="shared" ref="H24:I24" si="8">$E$24</f>
        <v>11000</v>
      </c>
      <c r="I24" s="140">
        <f t="shared" si="8"/>
        <v>11000</v>
      </c>
      <c r="J24" s="140">
        <f>$E$24</f>
        <v>11000</v>
      </c>
    </row>
    <row r="25" spans="1:10" ht="15.75" x14ac:dyDescent="0.25">
      <c r="A25" s="141" t="s">
        <v>223</v>
      </c>
      <c r="B25" s="137" t="str">
        <f>'VALOR REPUESTOS'!$A$17</f>
        <v>GTC</v>
      </c>
      <c r="C25" s="138">
        <f>'VALOR REPUESTOS'!$C$17</f>
        <v>3500</v>
      </c>
      <c r="D25" s="139">
        <v>1</v>
      </c>
      <c r="E25" s="245">
        <f t="shared" si="7"/>
        <v>3500</v>
      </c>
      <c r="F25" s="138">
        <f>$E$25</f>
        <v>3500</v>
      </c>
      <c r="G25" s="138">
        <f>$E$25</f>
        <v>3500</v>
      </c>
      <c r="H25" s="138">
        <f t="shared" ref="H25:I25" si="9">$E$25</f>
        <v>3500</v>
      </c>
      <c r="I25" s="138">
        <f t="shared" si="9"/>
        <v>3500</v>
      </c>
      <c r="J25" s="138">
        <f>$E$25</f>
        <v>3500</v>
      </c>
    </row>
    <row r="26" spans="1:10" ht="15.75" x14ac:dyDescent="0.25">
      <c r="A26" s="136" t="s">
        <v>60</v>
      </c>
      <c r="B26" s="137" t="str">
        <f>'VALOR REPUESTOS'!$A$156</f>
        <v>FA</v>
      </c>
      <c r="C26" s="138">
        <f>'VALOR REPUESTOS'!$C$156</f>
        <v>20000</v>
      </c>
      <c r="D26" s="139">
        <v>1</v>
      </c>
      <c r="E26" s="245">
        <f t="shared" si="7"/>
        <v>20000</v>
      </c>
      <c r="F26" s="140"/>
      <c r="G26" s="140"/>
      <c r="H26" s="140">
        <f>$E$26</f>
        <v>20000</v>
      </c>
      <c r="I26" s="140">
        <f>$E$26</f>
        <v>20000</v>
      </c>
      <c r="J26" s="140"/>
    </row>
    <row r="27" spans="1:10" ht="14.45" customHeight="1" x14ac:dyDescent="0.25">
      <c r="A27" s="136" t="s">
        <v>102</v>
      </c>
      <c r="B27" s="137" t="str">
        <f>'VALOR REPUESTOS'!$A$155</f>
        <v>FP</v>
      </c>
      <c r="C27" s="138">
        <f>'VALOR REPUESTOS'!$C$155</f>
        <v>20000</v>
      </c>
      <c r="D27" s="139">
        <v>1</v>
      </c>
      <c r="E27" s="245">
        <f t="shared" si="7"/>
        <v>20000</v>
      </c>
      <c r="F27" s="140"/>
      <c r="G27" s="140"/>
      <c r="H27" s="140"/>
      <c r="I27" s="138">
        <f>$E$27</f>
        <v>20000</v>
      </c>
      <c r="J27" s="140"/>
    </row>
    <row r="28" spans="1:10" s="34" customFormat="1" ht="15.75" x14ac:dyDescent="0.25">
      <c r="A28" s="65" t="s">
        <v>119</v>
      </c>
      <c r="B28" s="66" t="str">
        <f>'VALOR REPUESTOS'!$A$157</f>
        <v>FC</v>
      </c>
      <c r="C28" s="29">
        <f>'VALOR REPUESTOS'!$C$157</f>
        <v>30000</v>
      </c>
      <c r="D28" s="69">
        <v>1</v>
      </c>
      <c r="E28" s="235">
        <f>C28*D28</f>
        <v>30000</v>
      </c>
      <c r="F28" s="10"/>
      <c r="G28" s="10"/>
      <c r="H28" s="10"/>
      <c r="I28" s="29"/>
      <c r="J28" s="10"/>
    </row>
    <row r="29" spans="1:10" ht="15.75" x14ac:dyDescent="0.25">
      <c r="A29" s="141" t="s">
        <v>208</v>
      </c>
      <c r="B29" s="137" t="str">
        <f>'VALOR REPUESTOS'!$A$16</f>
        <v>LLP</v>
      </c>
      <c r="C29" s="138">
        <f>'VALOR REPUESTOS'!$C$16</f>
        <v>3500</v>
      </c>
      <c r="D29" s="139">
        <v>1</v>
      </c>
      <c r="E29" s="245">
        <f t="shared" si="7"/>
        <v>3500</v>
      </c>
      <c r="F29" s="140">
        <f>$E$29</f>
        <v>3500</v>
      </c>
      <c r="G29" s="140">
        <f>$E$29</f>
        <v>3500</v>
      </c>
      <c r="H29" s="140">
        <f t="shared" ref="H29:I29" si="10">$E$29</f>
        <v>3500</v>
      </c>
      <c r="I29" s="140">
        <f t="shared" si="10"/>
        <v>3500</v>
      </c>
      <c r="J29" s="140">
        <f>$E$29</f>
        <v>3500</v>
      </c>
    </row>
    <row r="30" spans="1:10" ht="15.75" x14ac:dyDescent="0.25">
      <c r="A30" s="136" t="s">
        <v>61</v>
      </c>
      <c r="B30" s="137" t="str">
        <f>'VALOR REPUESTOS'!$A$9</f>
        <v>AL3C1F</v>
      </c>
      <c r="C30" s="138">
        <f>'VALOR REPUESTOS'!$C$9</f>
        <v>6800</v>
      </c>
      <c r="D30" s="139">
        <v>1</v>
      </c>
      <c r="E30" s="245">
        <f t="shared" si="7"/>
        <v>6800</v>
      </c>
      <c r="F30" s="140"/>
      <c r="G30" s="140"/>
      <c r="H30" s="140"/>
      <c r="I30" s="140">
        <f>$E$30</f>
        <v>6800</v>
      </c>
      <c r="J30" s="140"/>
    </row>
    <row r="31" spans="1:10" ht="15.75" x14ac:dyDescent="0.25">
      <c r="A31" s="137" t="s">
        <v>48</v>
      </c>
      <c r="B31" s="137" t="str">
        <f>'VALOR REPUESTOS'!$A$11</f>
        <v>MATEI</v>
      </c>
      <c r="C31" s="138">
        <f>'VALOR REPUESTOS'!$C$11</f>
        <v>10000</v>
      </c>
      <c r="D31" s="139">
        <v>1</v>
      </c>
      <c r="E31" s="245">
        <f t="shared" si="7"/>
        <v>10000</v>
      </c>
      <c r="F31" s="140">
        <f>$E$31</f>
        <v>10000</v>
      </c>
      <c r="G31" s="140">
        <f>$E$31</f>
        <v>10000</v>
      </c>
      <c r="H31" s="140">
        <f t="shared" ref="H31:I31" si="11">$E$31</f>
        <v>10000</v>
      </c>
      <c r="I31" s="140">
        <f t="shared" si="11"/>
        <v>10000</v>
      </c>
      <c r="J31" s="140">
        <f>$E$31</f>
        <v>10000</v>
      </c>
    </row>
    <row r="32" spans="1:10" ht="15.75" x14ac:dyDescent="0.25">
      <c r="A32" s="20" t="s">
        <v>1</v>
      </c>
      <c r="B32" s="13" t="str">
        <f>'VALOR REPUESTOS'!$A$10</f>
        <v>MO</v>
      </c>
      <c r="C32" s="27">
        <f>'VALOR REPUESTOS'!$C$10</f>
        <v>38000</v>
      </c>
      <c r="D32" s="28"/>
      <c r="E32" s="235"/>
      <c r="F32" s="17">
        <f>C32*F35</f>
        <v>57000</v>
      </c>
      <c r="G32" s="17">
        <f>C32*G35</f>
        <v>76000</v>
      </c>
      <c r="H32" s="17">
        <f>C32*H35</f>
        <v>76000</v>
      </c>
      <c r="I32" s="17">
        <f>C32*I35</f>
        <v>95000</v>
      </c>
      <c r="J32" s="17">
        <f>C32*J35</f>
        <v>76000</v>
      </c>
    </row>
    <row r="33" spans="1:10" ht="15.75" x14ac:dyDescent="0.25">
      <c r="A33" s="2" t="s">
        <v>55</v>
      </c>
      <c r="B33" s="2"/>
      <c r="C33" s="5" t="s">
        <v>3</v>
      </c>
      <c r="D33" s="5"/>
      <c r="E33" s="131"/>
      <c r="F33" s="6">
        <f>SUM(F23:F32)</f>
        <v>140000</v>
      </c>
      <c r="G33" s="6">
        <f>SUM(G23:G32)</f>
        <v>159000</v>
      </c>
      <c r="H33" s="6">
        <f>SUM(H23:H32)</f>
        <v>179000</v>
      </c>
      <c r="I33" s="6">
        <f>SUM(I23:I32)</f>
        <v>224800</v>
      </c>
      <c r="J33" s="6">
        <f>SUM(J23:J32)</f>
        <v>159000</v>
      </c>
    </row>
    <row r="34" spans="1:10" ht="15.75" x14ac:dyDescent="0.25">
      <c r="A34" s="14" t="s">
        <v>63</v>
      </c>
      <c r="F34" s="152">
        <f>F33*1.19</f>
        <v>166600</v>
      </c>
      <c r="G34" s="152">
        <f>G33*1.19</f>
        <v>189210</v>
      </c>
      <c r="H34" s="152">
        <f>H33*1.19</f>
        <v>213010</v>
      </c>
      <c r="I34" s="152">
        <f>I33*1.19</f>
        <v>267512</v>
      </c>
      <c r="J34" s="152">
        <f>J33*1.19</f>
        <v>189210</v>
      </c>
    </row>
    <row r="35" spans="1:10" x14ac:dyDescent="0.25">
      <c r="A35" s="14" t="s">
        <v>64</v>
      </c>
      <c r="F35" s="306">
        <v>1.5</v>
      </c>
      <c r="G35" s="306">
        <v>2</v>
      </c>
      <c r="H35" s="306">
        <v>2</v>
      </c>
      <c r="I35" s="306">
        <v>2.5</v>
      </c>
      <c r="J35" s="306">
        <v>2</v>
      </c>
    </row>
  </sheetData>
  <sheetProtection formatCells="0" formatColumns="0" formatRows="0" insertColumns="0" insertRows="0" insertHyperlinks="0" deleteColumns="0" deleteRows="0" sort="0" autoFilter="0" pivotTables="0"/>
  <phoneticPr fontId="11" type="noConversion"/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6FB5-F8DC-4A94-A80D-68F033D7D06D}">
  <sheetPr>
    <tabColor rgb="FFFFFF00"/>
  </sheetPr>
  <dimension ref="A1:L16"/>
  <sheetViews>
    <sheetView zoomScale="130" zoomScaleNormal="130" workbookViewId="0">
      <selection activeCell="L2" sqref="L2:L13"/>
    </sheetView>
  </sheetViews>
  <sheetFormatPr baseColWidth="10" defaultRowHeight="15" x14ac:dyDescent="0.25"/>
  <cols>
    <col min="1" max="1" width="45.7109375" bestFit="1" customWidth="1"/>
    <col min="2" max="2" width="9.28515625" customWidth="1"/>
    <col min="3" max="3" width="13.5703125" bestFit="1" customWidth="1"/>
    <col min="4" max="4" width="10.28515625" bestFit="1" customWidth="1"/>
    <col min="5" max="5" width="13.140625" bestFit="1" customWidth="1"/>
    <col min="6" max="6" width="11" bestFit="1" customWidth="1"/>
    <col min="7" max="8" width="13.42578125" customWidth="1"/>
    <col min="9" max="9" width="15.7109375" customWidth="1"/>
    <col min="10" max="10" width="13" customWidth="1"/>
    <col min="11" max="11" width="12.42578125" customWidth="1"/>
    <col min="12" max="12" width="12.28515625" customWidth="1"/>
  </cols>
  <sheetData>
    <row r="1" spans="1:12" ht="15.75" x14ac:dyDescent="0.25">
      <c r="A1" s="7" t="s">
        <v>278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>
        <v>20</v>
      </c>
      <c r="H1" s="9" t="s">
        <v>486</v>
      </c>
      <c r="I1" s="9" t="s">
        <v>114</v>
      </c>
      <c r="J1" s="9">
        <v>60</v>
      </c>
      <c r="K1" s="8">
        <v>90</v>
      </c>
      <c r="L1" s="8">
        <v>100</v>
      </c>
    </row>
    <row r="2" spans="1:12" ht="15.75" x14ac:dyDescent="0.25">
      <c r="A2" s="143" t="s">
        <v>56</v>
      </c>
      <c r="B2" s="68" t="str">
        <f>'VALOR REPUESTOS'!$A$12</f>
        <v>A5W30</v>
      </c>
      <c r="C2" s="29">
        <f>'VALOR REPUESTOS'!$C$12</f>
        <v>8000</v>
      </c>
      <c r="D2" s="69">
        <v>5</v>
      </c>
      <c r="E2" s="29">
        <f>C2*D2</f>
        <v>40000</v>
      </c>
      <c r="F2" s="29">
        <f>$E$2</f>
        <v>40000</v>
      </c>
      <c r="G2" s="29">
        <f t="shared" ref="G2:L2" si="0">$E$2</f>
        <v>40000</v>
      </c>
      <c r="H2" s="29">
        <f>$E$2</f>
        <v>40000</v>
      </c>
      <c r="I2" s="29">
        <f t="shared" si="0"/>
        <v>40000</v>
      </c>
      <c r="J2" s="29">
        <f t="shared" si="0"/>
        <v>40000</v>
      </c>
      <c r="K2" s="29">
        <f t="shared" si="0"/>
        <v>40000</v>
      </c>
      <c r="L2" s="29">
        <f t="shared" si="0"/>
        <v>40000</v>
      </c>
    </row>
    <row r="3" spans="1:12" ht="15.75" x14ac:dyDescent="0.25">
      <c r="A3" s="65" t="s">
        <v>52</v>
      </c>
      <c r="B3" s="66" t="str">
        <f>'VALOR REPUESTOS'!$A$159</f>
        <v>FM</v>
      </c>
      <c r="C3" s="333">
        <f>'VALOR REPUESTOS'!$C$159</f>
        <v>12500</v>
      </c>
      <c r="D3" s="67">
        <v>1</v>
      </c>
      <c r="E3" s="10">
        <f t="shared" ref="E3:E12" si="1">C3*D3</f>
        <v>12500</v>
      </c>
      <c r="F3" s="29">
        <f>$E$3</f>
        <v>12500</v>
      </c>
      <c r="G3" s="29">
        <f t="shared" ref="G3:L3" si="2">$E$3</f>
        <v>12500</v>
      </c>
      <c r="H3" s="29">
        <f>$E$3</f>
        <v>12500</v>
      </c>
      <c r="I3" s="29">
        <f t="shared" si="2"/>
        <v>12500</v>
      </c>
      <c r="J3" s="29">
        <f t="shared" si="2"/>
        <v>12500</v>
      </c>
      <c r="K3" s="29">
        <f t="shared" si="2"/>
        <v>12500</v>
      </c>
      <c r="L3" s="29">
        <f t="shared" si="2"/>
        <v>12500</v>
      </c>
    </row>
    <row r="4" spans="1:12" ht="15.75" x14ac:dyDescent="0.25">
      <c r="A4" s="143" t="s">
        <v>223</v>
      </c>
      <c r="B4" s="66" t="str">
        <f>'VALOR REPUESTOS'!$A$17</f>
        <v>GTC</v>
      </c>
      <c r="C4" s="29">
        <f>'VALOR REPUESTOS'!$C$17</f>
        <v>3500</v>
      </c>
      <c r="D4" s="69">
        <v>1</v>
      </c>
      <c r="E4" s="29">
        <f t="shared" si="1"/>
        <v>3500</v>
      </c>
      <c r="F4" s="29">
        <f>$E$4</f>
        <v>3500</v>
      </c>
      <c r="G4" s="29">
        <f t="shared" ref="G4:L4" si="3">$E$4</f>
        <v>3500</v>
      </c>
      <c r="H4" s="29">
        <f>$E$4</f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  <c r="L4" s="29">
        <f t="shared" si="3"/>
        <v>3500</v>
      </c>
    </row>
    <row r="5" spans="1:12" ht="15.75" x14ac:dyDescent="0.25">
      <c r="A5" s="65" t="s">
        <v>60</v>
      </c>
      <c r="B5" s="66" t="str">
        <f>'VALOR REPUESTOS'!$A$160</f>
        <v>FA</v>
      </c>
      <c r="C5" s="10">
        <f>'VALOR REPUESTOS'!$C$160</f>
        <v>20000</v>
      </c>
      <c r="D5" s="67">
        <v>1</v>
      </c>
      <c r="E5" s="10">
        <f t="shared" si="1"/>
        <v>20000</v>
      </c>
      <c r="F5" s="29"/>
      <c r="G5" s="29">
        <f>$E$5</f>
        <v>20000</v>
      </c>
      <c r="H5" s="29"/>
      <c r="I5" s="29">
        <f t="shared" ref="I5:J5" si="4">$E$5</f>
        <v>20000</v>
      </c>
      <c r="J5" s="29">
        <f t="shared" si="4"/>
        <v>20000</v>
      </c>
      <c r="K5" s="29"/>
      <c r="L5" s="29">
        <f>$E$5</f>
        <v>20000</v>
      </c>
    </row>
    <row r="6" spans="1:12" ht="15.75" x14ac:dyDescent="0.25">
      <c r="A6" s="65" t="s">
        <v>59</v>
      </c>
      <c r="B6" s="66" t="str">
        <f>'VALOR REPUESTOS'!$A$158</f>
        <v>FC</v>
      </c>
      <c r="C6" s="10">
        <f>'VALOR REPUESTOS'!$C$158</f>
        <v>98000</v>
      </c>
      <c r="D6" s="67">
        <v>1</v>
      </c>
      <c r="E6" s="10">
        <f t="shared" si="1"/>
        <v>98000</v>
      </c>
      <c r="F6" s="29"/>
      <c r="G6" s="29"/>
      <c r="H6" s="29"/>
      <c r="I6" s="29"/>
      <c r="J6" s="29">
        <f>$E$6</f>
        <v>98000</v>
      </c>
      <c r="K6" s="29"/>
      <c r="L6" s="29"/>
    </row>
    <row r="7" spans="1:12" ht="15.75" x14ac:dyDescent="0.25">
      <c r="A7" s="143" t="s">
        <v>208</v>
      </c>
      <c r="B7" s="66" t="str">
        <f>'VALOR REPUESTOS'!$A$16</f>
        <v>LLP</v>
      </c>
      <c r="C7" s="29">
        <f>'VALOR REPUESTOS'!$C$16</f>
        <v>3500</v>
      </c>
      <c r="D7" s="69">
        <v>1</v>
      </c>
      <c r="E7" s="29">
        <f t="shared" si="1"/>
        <v>3500</v>
      </c>
      <c r="F7" s="29">
        <f>$E$7</f>
        <v>3500</v>
      </c>
      <c r="G7" s="29">
        <f t="shared" ref="G7:L7" si="5">$E$7</f>
        <v>3500</v>
      </c>
      <c r="H7" s="29">
        <f>$E$7</f>
        <v>3500</v>
      </c>
      <c r="I7" s="29">
        <f t="shared" si="5"/>
        <v>3500</v>
      </c>
      <c r="J7" s="29">
        <f t="shared" si="5"/>
        <v>3500</v>
      </c>
      <c r="K7" s="29">
        <f t="shared" si="5"/>
        <v>3500</v>
      </c>
      <c r="L7" s="29">
        <f t="shared" si="5"/>
        <v>3500</v>
      </c>
    </row>
    <row r="8" spans="1:12" ht="15.75" x14ac:dyDescent="0.25">
      <c r="A8" s="136" t="s">
        <v>71</v>
      </c>
      <c r="B8" s="137" t="str">
        <f>'VALOR REPUESTOS'!$A$8</f>
        <v>75W90</v>
      </c>
      <c r="C8" s="138">
        <f>'VALOR REPUESTOS'!$C$8</f>
        <v>12000</v>
      </c>
      <c r="D8" s="139">
        <v>2</v>
      </c>
      <c r="E8" s="138">
        <f t="shared" si="1"/>
        <v>24000</v>
      </c>
      <c r="F8" s="138"/>
      <c r="G8" s="138"/>
      <c r="H8" s="138"/>
      <c r="I8" s="138"/>
      <c r="J8" s="138"/>
      <c r="K8" s="138"/>
      <c r="L8" s="138">
        <f>$E$8</f>
        <v>24000</v>
      </c>
    </row>
    <row r="9" spans="1:12" ht="15.75" x14ac:dyDescent="0.25">
      <c r="A9" s="136" t="s">
        <v>49</v>
      </c>
      <c r="B9" s="137" t="str">
        <f>'VALOR REPUESTOS'!$A$3</f>
        <v>AL1C1</v>
      </c>
      <c r="C9" s="138">
        <f>'VALOR REPUESTOS'!$C$3</f>
        <v>6000</v>
      </c>
      <c r="D9" s="139">
        <v>8</v>
      </c>
      <c r="E9" s="138">
        <f t="shared" si="1"/>
        <v>48000</v>
      </c>
      <c r="F9" s="138"/>
      <c r="G9" s="138"/>
      <c r="H9" s="138"/>
      <c r="I9" s="138"/>
      <c r="J9" s="138"/>
      <c r="K9" s="138"/>
      <c r="L9" s="138">
        <f>$E$9</f>
        <v>48000</v>
      </c>
    </row>
    <row r="10" spans="1:12" ht="15.75" x14ac:dyDescent="0.25">
      <c r="A10" s="141" t="s">
        <v>61</v>
      </c>
      <c r="B10" s="244" t="str">
        <f>'VALOR REPUESTOS'!$A$9</f>
        <v>AL3C1F</v>
      </c>
      <c r="C10" s="138">
        <f>'VALOR REPUESTOS'!$C$9</f>
        <v>6800</v>
      </c>
      <c r="D10" s="139">
        <v>1</v>
      </c>
      <c r="E10" s="138">
        <f t="shared" si="1"/>
        <v>6800</v>
      </c>
      <c r="F10" s="138"/>
      <c r="G10" s="138"/>
      <c r="H10" s="138"/>
      <c r="I10" s="138">
        <f>$E$10</f>
        <v>6800</v>
      </c>
      <c r="J10" s="138"/>
      <c r="K10" s="138"/>
      <c r="L10" s="138"/>
    </row>
    <row r="11" spans="1:12" ht="15.75" x14ac:dyDescent="0.25">
      <c r="A11" s="136" t="s">
        <v>113</v>
      </c>
      <c r="B11" s="137" t="str">
        <f>'VALOR REPUESTOS'!$A$162</f>
        <v>BUJ</v>
      </c>
      <c r="C11" s="140">
        <f>'VALOR REPUESTOS'!$C$162</f>
        <v>15000</v>
      </c>
      <c r="D11" s="19">
        <v>4</v>
      </c>
      <c r="E11" s="140">
        <f t="shared" si="1"/>
        <v>60000</v>
      </c>
      <c r="F11" s="138"/>
      <c r="G11" s="138"/>
      <c r="H11" s="138"/>
      <c r="I11" s="138"/>
      <c r="J11" s="138"/>
      <c r="K11" s="138"/>
      <c r="L11" s="138">
        <f>$E$11</f>
        <v>60000</v>
      </c>
    </row>
    <row r="12" spans="1:12" ht="15.75" x14ac:dyDescent="0.25">
      <c r="A12" s="137" t="s">
        <v>48</v>
      </c>
      <c r="B12" s="137" t="str">
        <f>'VALOR REPUESTOS'!$A$11</f>
        <v>MATEI</v>
      </c>
      <c r="C12" s="140">
        <f>'VALOR REPUESTOS'!$C$11</f>
        <v>10000</v>
      </c>
      <c r="D12" s="19">
        <v>1</v>
      </c>
      <c r="E12" s="140">
        <f t="shared" si="1"/>
        <v>10000</v>
      </c>
      <c r="F12" s="138">
        <f>$E$12</f>
        <v>10000</v>
      </c>
      <c r="G12" s="138">
        <f t="shared" ref="G12:L12" si="6">$E$12</f>
        <v>10000</v>
      </c>
      <c r="H12" s="138">
        <f>$E$12</f>
        <v>10000</v>
      </c>
      <c r="I12" s="138">
        <f t="shared" si="6"/>
        <v>10000</v>
      </c>
      <c r="J12" s="138">
        <f t="shared" si="6"/>
        <v>10000</v>
      </c>
      <c r="K12" s="138">
        <f t="shared" si="6"/>
        <v>10000</v>
      </c>
      <c r="L12" s="138">
        <f t="shared" si="6"/>
        <v>10000</v>
      </c>
    </row>
    <row r="13" spans="1:12" ht="15.75" x14ac:dyDescent="0.25">
      <c r="A13" s="20" t="s">
        <v>1</v>
      </c>
      <c r="B13" s="13" t="str">
        <f>'VALOR REPUESTOS'!$A$10</f>
        <v>MO</v>
      </c>
      <c r="C13" s="27">
        <f>'VALOR REPUESTOS'!$C$10</f>
        <v>38000</v>
      </c>
      <c r="D13" s="15"/>
      <c r="E13" s="10"/>
      <c r="F13" s="42">
        <f>C13*F16</f>
        <v>57000</v>
      </c>
      <c r="G13" s="42">
        <f>C13*G16</f>
        <v>76000</v>
      </c>
      <c r="H13" s="42">
        <f>C13*H16</f>
        <v>76000</v>
      </c>
      <c r="I13" s="42">
        <f>C13*I16</f>
        <v>95000</v>
      </c>
      <c r="J13" s="42">
        <f>C13*J16</f>
        <v>95000</v>
      </c>
      <c r="K13" s="42">
        <f>C13*K16</f>
        <v>76000</v>
      </c>
      <c r="L13" s="42">
        <f>C13*L16</f>
        <v>114000</v>
      </c>
    </row>
    <row r="14" spans="1:12" ht="15.75" x14ac:dyDescent="0.25">
      <c r="A14" s="2" t="s">
        <v>55</v>
      </c>
      <c r="B14" s="2"/>
      <c r="C14" s="5" t="s">
        <v>3</v>
      </c>
      <c r="D14" s="5"/>
      <c r="E14" s="6"/>
      <c r="F14" s="45">
        <f t="shared" ref="F14:L14" si="7">SUM(F2:F13)</f>
        <v>126500</v>
      </c>
      <c r="G14" s="45">
        <f t="shared" si="7"/>
        <v>165500</v>
      </c>
      <c r="H14" s="45">
        <f t="shared" ref="H14" si="8">SUM(H2:H13)</f>
        <v>145500</v>
      </c>
      <c r="I14" s="45">
        <f t="shared" si="7"/>
        <v>191300</v>
      </c>
      <c r="J14" s="45">
        <f t="shared" si="7"/>
        <v>282500</v>
      </c>
      <c r="K14" s="45">
        <f t="shared" si="7"/>
        <v>145500</v>
      </c>
      <c r="L14" s="45">
        <f t="shared" si="7"/>
        <v>335500</v>
      </c>
    </row>
    <row r="15" spans="1:12" ht="15.75" x14ac:dyDescent="0.25">
      <c r="A15" s="82" t="s">
        <v>63</v>
      </c>
      <c r="B15" s="84"/>
      <c r="C15" s="83"/>
      <c r="D15" s="84"/>
      <c r="E15" s="84"/>
      <c r="F15" s="151">
        <f t="shared" ref="F15:L15" si="9">F14*1.19</f>
        <v>150535</v>
      </c>
      <c r="G15" s="151">
        <f t="shared" si="9"/>
        <v>196945</v>
      </c>
      <c r="H15" s="151">
        <f t="shared" ref="H15" si="10">H14*1.19</f>
        <v>173145</v>
      </c>
      <c r="I15" s="151">
        <f t="shared" si="9"/>
        <v>227647</v>
      </c>
      <c r="J15" s="151">
        <f t="shared" si="9"/>
        <v>336175</v>
      </c>
      <c r="K15" s="151">
        <f t="shared" si="9"/>
        <v>173145</v>
      </c>
      <c r="L15" s="151">
        <f t="shared" si="9"/>
        <v>399245</v>
      </c>
    </row>
    <row r="16" spans="1:12" x14ac:dyDescent="0.25">
      <c r="A16" s="94" t="s">
        <v>64</v>
      </c>
      <c r="B16" s="91"/>
      <c r="C16" s="92"/>
      <c r="D16" s="91"/>
      <c r="E16" s="91"/>
      <c r="F16" s="93">
        <v>1.5</v>
      </c>
      <c r="G16" s="93">
        <v>2</v>
      </c>
      <c r="H16" s="93">
        <v>2</v>
      </c>
      <c r="I16" s="93">
        <v>2.5</v>
      </c>
      <c r="J16" s="93">
        <v>2.5</v>
      </c>
      <c r="K16" s="93">
        <v>2</v>
      </c>
      <c r="L16" s="93">
        <v>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DE7-89FF-4F27-99B0-7B64F86E49D6}">
  <sheetPr>
    <tabColor rgb="FFFFFF00"/>
  </sheetPr>
  <dimension ref="A1:L21"/>
  <sheetViews>
    <sheetView topLeftCell="A13" zoomScale="130" zoomScaleNormal="130" workbookViewId="0">
      <selection activeCell="B18" sqref="B18:L21"/>
    </sheetView>
  </sheetViews>
  <sheetFormatPr baseColWidth="10" defaultRowHeight="15" x14ac:dyDescent="0.25"/>
  <cols>
    <col min="1" max="1" width="34.140625" bestFit="1" customWidth="1"/>
    <col min="2" max="2" width="8.7109375" customWidth="1"/>
    <col min="3" max="3" width="13.7109375" bestFit="1" customWidth="1"/>
    <col min="4" max="4" width="10.28515625" bestFit="1" customWidth="1"/>
    <col min="5" max="5" width="13.140625" bestFit="1" customWidth="1"/>
    <col min="6" max="6" width="11" bestFit="1" customWidth="1"/>
    <col min="7" max="10" width="12.5703125" customWidth="1"/>
  </cols>
  <sheetData>
    <row r="1" spans="1:10" ht="15.75" x14ac:dyDescent="0.25">
      <c r="A1" s="7" t="s">
        <v>330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>
        <v>20</v>
      </c>
      <c r="H1" s="8" t="s">
        <v>114</v>
      </c>
      <c r="I1" s="9" t="s">
        <v>481</v>
      </c>
      <c r="J1" s="8" t="s">
        <v>331</v>
      </c>
    </row>
    <row r="2" spans="1:10" ht="15.75" x14ac:dyDescent="0.25">
      <c r="A2" s="11" t="s">
        <v>56</v>
      </c>
      <c r="B2" s="66" t="str">
        <f>'VALOR REPUESTOS'!$A$12</f>
        <v>A5W30</v>
      </c>
      <c r="C2" s="29">
        <f>'VALOR REPUESTOS'!$C$12</f>
        <v>8000</v>
      </c>
      <c r="D2" s="15">
        <v>4.5</v>
      </c>
      <c r="E2" s="10">
        <f>C2*D2</f>
        <v>36000</v>
      </c>
      <c r="F2" s="10">
        <f>$E$2</f>
        <v>36000</v>
      </c>
      <c r="G2" s="10">
        <f>$E$2</f>
        <v>36000</v>
      </c>
      <c r="H2" s="10">
        <f t="shared" ref="H2:J2" si="0">$E$2</f>
        <v>36000</v>
      </c>
      <c r="I2" s="10">
        <f>$E$2</f>
        <v>36000</v>
      </c>
      <c r="J2" s="10">
        <f t="shared" si="0"/>
        <v>36000</v>
      </c>
    </row>
    <row r="3" spans="1:10" ht="15.75" x14ac:dyDescent="0.25">
      <c r="A3" s="11" t="s">
        <v>52</v>
      </c>
      <c r="B3" s="66" t="str">
        <f>'VALOR REPUESTOS'!$A$176</f>
        <v>FM</v>
      </c>
      <c r="C3" s="29">
        <f>'VALOR REPUESTOS'!$C$176</f>
        <v>28000</v>
      </c>
      <c r="D3" s="15">
        <v>1</v>
      </c>
      <c r="E3" s="10">
        <f t="shared" ref="E3:E10" si="1">C3*D3</f>
        <v>28000</v>
      </c>
      <c r="F3" s="10">
        <f>$E$3</f>
        <v>28000</v>
      </c>
      <c r="G3" s="10">
        <f t="shared" ref="G3:J3" si="2">$E$3</f>
        <v>28000</v>
      </c>
      <c r="H3" s="10">
        <f t="shared" si="2"/>
        <v>28000</v>
      </c>
      <c r="I3" s="10">
        <f>$E$3</f>
        <v>28000</v>
      </c>
      <c r="J3" s="10">
        <f t="shared" si="2"/>
        <v>28000</v>
      </c>
    </row>
    <row r="4" spans="1:10" ht="15.75" x14ac:dyDescent="0.25">
      <c r="A4" s="39" t="s">
        <v>223</v>
      </c>
      <c r="B4" s="66" t="str">
        <f>'VALOR REPUESTOS'!$A$17</f>
        <v>GTC</v>
      </c>
      <c r="C4" s="29">
        <f>'VALOR REPUESTOS'!$C$17</f>
        <v>3500</v>
      </c>
      <c r="D4" s="28">
        <v>1</v>
      </c>
      <c r="E4" s="10">
        <f t="shared" si="1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>$E$4</f>
        <v>3500</v>
      </c>
      <c r="J4" s="10">
        <f t="shared" si="3"/>
        <v>3500</v>
      </c>
    </row>
    <row r="5" spans="1:10" ht="15.75" x14ac:dyDescent="0.25">
      <c r="A5" s="11" t="s">
        <v>60</v>
      </c>
      <c r="B5" s="66" t="str">
        <f>'VALOR REPUESTOS'!$A$178</f>
        <v>FA</v>
      </c>
      <c r="C5" s="29">
        <f>'VALOR REPUESTOS'!$C$178</f>
        <v>55000</v>
      </c>
      <c r="D5" s="15">
        <v>1</v>
      </c>
      <c r="E5" s="10">
        <f t="shared" si="1"/>
        <v>55000</v>
      </c>
      <c r="F5" s="10"/>
      <c r="G5" s="10"/>
      <c r="H5" s="10">
        <f>$E$5</f>
        <v>55000</v>
      </c>
      <c r="I5" s="10"/>
      <c r="J5" s="10"/>
    </row>
    <row r="6" spans="1:10" ht="15.75" x14ac:dyDescent="0.25">
      <c r="A6" s="11" t="s">
        <v>59</v>
      </c>
      <c r="B6" s="66" t="str">
        <f>'VALOR REPUESTOS'!$A$179</f>
        <v>FC</v>
      </c>
      <c r="C6" s="29">
        <f>'VALOR REPUESTOS'!$C$179</f>
        <v>68700</v>
      </c>
      <c r="D6" s="15">
        <v>1</v>
      </c>
      <c r="E6" s="10">
        <f t="shared" si="1"/>
        <v>68700</v>
      </c>
      <c r="F6" s="10"/>
      <c r="G6" s="10"/>
      <c r="H6" s="10">
        <f>$E$6</f>
        <v>68700</v>
      </c>
      <c r="I6" s="10"/>
      <c r="J6" s="10"/>
    </row>
    <row r="7" spans="1:10" ht="15.75" x14ac:dyDescent="0.25">
      <c r="A7" s="39" t="s">
        <v>208</v>
      </c>
      <c r="B7" s="66" t="str">
        <f>'VALOR REPUESTOS'!$A$16</f>
        <v>LLP</v>
      </c>
      <c r="C7" s="29">
        <f>'VALOR REPUESTOS'!$C$16</f>
        <v>3500</v>
      </c>
      <c r="D7" s="28">
        <v>1</v>
      </c>
      <c r="E7" s="10">
        <f t="shared" si="1"/>
        <v>3500</v>
      </c>
      <c r="F7" s="10">
        <f>$E$7</f>
        <v>3500</v>
      </c>
      <c r="G7" s="10">
        <f t="shared" ref="G7:J7" si="4">$E$7</f>
        <v>3500</v>
      </c>
      <c r="H7" s="10">
        <f t="shared" si="4"/>
        <v>3500</v>
      </c>
      <c r="I7" s="10">
        <f>$E$7</f>
        <v>3500</v>
      </c>
      <c r="J7" s="10">
        <f t="shared" si="4"/>
        <v>3500</v>
      </c>
    </row>
    <row r="8" spans="1:10" ht="15.75" x14ac:dyDescent="0.25">
      <c r="A8" s="11" t="s">
        <v>332</v>
      </c>
      <c r="B8" s="66" t="str">
        <f>'VALOR REPUESTOS'!$A$177</f>
        <v>FP</v>
      </c>
      <c r="C8" s="29">
        <f>'VALOR REPUESTOS'!$C$177</f>
        <v>44000</v>
      </c>
      <c r="D8" s="28">
        <v>1</v>
      </c>
      <c r="E8" s="10">
        <f t="shared" si="1"/>
        <v>44000</v>
      </c>
      <c r="F8" s="10"/>
      <c r="G8" s="10">
        <f>$E$8</f>
        <v>44000</v>
      </c>
      <c r="H8" s="10">
        <f t="shared" ref="H8:J8" si="5">$E$8</f>
        <v>44000</v>
      </c>
      <c r="I8" s="10"/>
      <c r="J8" s="10">
        <f t="shared" si="5"/>
        <v>44000</v>
      </c>
    </row>
    <row r="9" spans="1:10" s="34" customFormat="1" ht="15.75" x14ac:dyDescent="0.25">
      <c r="A9" s="65" t="s">
        <v>53</v>
      </c>
      <c r="B9" s="66" t="str">
        <f>'VALOR REPUESTOS'!$A$180</f>
        <v>CACC</v>
      </c>
      <c r="C9" s="29">
        <f>'VALOR REPUESTOS'!$C$180</f>
        <v>50000</v>
      </c>
      <c r="D9" s="67">
        <v>1</v>
      </c>
      <c r="E9" s="10">
        <f t="shared" si="1"/>
        <v>50000</v>
      </c>
      <c r="F9" s="10"/>
      <c r="G9" s="10"/>
      <c r="H9" s="10"/>
      <c r="I9" s="10"/>
      <c r="J9" s="10"/>
    </row>
    <row r="10" spans="1:10" ht="15.75" x14ac:dyDescent="0.25">
      <c r="A10" s="13" t="s">
        <v>48</v>
      </c>
      <c r="B10" s="66" t="str">
        <f>'VALOR REPUESTOS'!$A$11</f>
        <v>MATEI</v>
      </c>
      <c r="C10" s="29">
        <f>'VALOR REPUESTOS'!$C$11</f>
        <v>10000</v>
      </c>
      <c r="D10" s="15">
        <v>1</v>
      </c>
      <c r="E10" s="10">
        <f t="shared" si="1"/>
        <v>10000</v>
      </c>
      <c r="F10" s="10">
        <f>$E$10</f>
        <v>10000</v>
      </c>
      <c r="G10" s="10">
        <f t="shared" ref="G10:J10" si="6">$E$10</f>
        <v>10000</v>
      </c>
      <c r="H10" s="10">
        <f t="shared" si="6"/>
        <v>10000</v>
      </c>
      <c r="I10" s="10">
        <f>$E$10</f>
        <v>10000</v>
      </c>
      <c r="J10" s="10">
        <f t="shared" si="6"/>
        <v>10000</v>
      </c>
    </row>
    <row r="11" spans="1:10" ht="15.75" x14ac:dyDescent="0.25">
      <c r="A11" s="20" t="s">
        <v>1</v>
      </c>
      <c r="B11" s="66" t="str">
        <f>'VALOR REPUESTOS'!$A$10</f>
        <v>MO</v>
      </c>
      <c r="C11" s="29">
        <f>'VALOR REPUESTOS'!$C$10</f>
        <v>38000</v>
      </c>
      <c r="D11" s="15"/>
      <c r="E11" s="10"/>
      <c r="F11" s="17">
        <f>C11*F14</f>
        <v>95000</v>
      </c>
      <c r="G11" s="17">
        <f>C11*G14</f>
        <v>95000</v>
      </c>
      <c r="H11" s="17">
        <f>C11*H14</f>
        <v>95000</v>
      </c>
      <c r="I11" s="17">
        <f>C11*I14</f>
        <v>95000</v>
      </c>
      <c r="J11" s="17">
        <f>C11*J14</f>
        <v>95000</v>
      </c>
    </row>
    <row r="12" spans="1:10" ht="15.75" x14ac:dyDescent="0.25">
      <c r="A12" s="2" t="s">
        <v>55</v>
      </c>
      <c r="B12" s="2"/>
      <c r="C12" s="5" t="s">
        <v>3</v>
      </c>
      <c r="D12" s="5"/>
      <c r="E12" s="6"/>
      <c r="F12" s="6">
        <f>SUM(F2:F11)</f>
        <v>176000</v>
      </c>
      <c r="G12" s="6">
        <f>SUM(G2:G11)</f>
        <v>220000</v>
      </c>
      <c r="H12" s="6">
        <f>SUM(H2:H11)</f>
        <v>343700</v>
      </c>
      <c r="I12" s="6">
        <f>SUM(I2:I11)</f>
        <v>176000</v>
      </c>
      <c r="J12" s="6">
        <f>SUM(J2:J11)</f>
        <v>220000</v>
      </c>
    </row>
    <row r="13" spans="1:10" ht="15.75" x14ac:dyDescent="0.25">
      <c r="A13" s="85" t="s">
        <v>63</v>
      </c>
      <c r="B13" s="84"/>
      <c r="C13" s="83"/>
      <c r="D13" s="84"/>
      <c r="E13" s="84"/>
      <c r="F13" s="86">
        <f>F12*1.19</f>
        <v>209440</v>
      </c>
      <c r="G13" s="86">
        <f>G12*1.19</f>
        <v>261800</v>
      </c>
      <c r="H13" s="86">
        <f>H12*1.19</f>
        <v>409003</v>
      </c>
      <c r="I13" s="86">
        <f>I12*1.19</f>
        <v>209440</v>
      </c>
      <c r="J13" s="86">
        <f>J12*1.19</f>
        <v>261800</v>
      </c>
    </row>
    <row r="14" spans="1:10" x14ac:dyDescent="0.25">
      <c r="A14" s="94" t="s">
        <v>64</v>
      </c>
      <c r="B14" s="91"/>
      <c r="C14" s="92"/>
      <c r="D14" s="91"/>
      <c r="E14" s="91"/>
      <c r="F14" s="93">
        <v>2.5</v>
      </c>
      <c r="G14" s="93">
        <v>2.5</v>
      </c>
      <c r="H14" s="93">
        <v>2.5</v>
      </c>
      <c r="I14" s="93">
        <v>2.5</v>
      </c>
      <c r="J14" s="93">
        <v>2.5</v>
      </c>
    </row>
    <row r="18" spans="2:12" x14ac:dyDescent="0.25">
      <c r="B18" s="394" t="s">
        <v>579</v>
      </c>
      <c r="C18" s="394"/>
      <c r="D18" s="394"/>
      <c r="E18" s="394"/>
      <c r="F18" s="394"/>
      <c r="G18" s="394"/>
      <c r="H18" s="394"/>
      <c r="I18" s="394"/>
      <c r="J18" s="394"/>
      <c r="K18" s="394"/>
      <c r="L18" s="394"/>
    </row>
    <row r="19" spans="2:12" x14ac:dyDescent="0.25">
      <c r="B19" s="394"/>
      <c r="C19" s="394"/>
      <c r="D19" s="394"/>
      <c r="E19" s="394"/>
      <c r="F19" s="394"/>
      <c r="G19" s="394"/>
      <c r="H19" s="394"/>
      <c r="I19" s="394"/>
      <c r="J19" s="394"/>
      <c r="K19" s="394"/>
      <c r="L19" s="394"/>
    </row>
    <row r="20" spans="2:12" x14ac:dyDescent="0.25">
      <c r="B20" s="394"/>
      <c r="C20" s="394"/>
      <c r="D20" s="394"/>
      <c r="E20" s="394"/>
      <c r="F20" s="394"/>
      <c r="G20" s="394"/>
      <c r="H20" s="394"/>
      <c r="I20" s="394"/>
      <c r="J20" s="394"/>
      <c r="K20" s="394"/>
      <c r="L20" s="394"/>
    </row>
    <row r="21" spans="2:12" x14ac:dyDescent="0.25"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</row>
  </sheetData>
  <mergeCells count="1">
    <mergeCell ref="B18:L2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Y223"/>
  <sheetViews>
    <sheetView topLeftCell="A199" zoomScale="94" zoomScaleNormal="100" workbookViewId="0">
      <selection activeCell="C218" sqref="C218"/>
    </sheetView>
  </sheetViews>
  <sheetFormatPr baseColWidth="10" defaultRowHeight="18.75" x14ac:dyDescent="0.3"/>
  <cols>
    <col min="1" max="1" width="10.85546875" style="53" bestFit="1" customWidth="1"/>
    <col min="2" max="2" width="91.140625" style="53" bestFit="1" customWidth="1"/>
    <col min="3" max="3" width="17.7109375" style="52" bestFit="1" customWidth="1"/>
    <col min="4" max="4" width="27.7109375" bestFit="1" customWidth="1"/>
    <col min="5" max="5" width="23.42578125" customWidth="1"/>
    <col min="6" max="6" width="27" style="23" bestFit="1" customWidth="1"/>
    <col min="7" max="7" width="25.28515625" style="23" customWidth="1"/>
    <col min="9" max="9" width="16.28515625" customWidth="1"/>
    <col min="10" max="10" width="17.28515625" customWidth="1"/>
  </cols>
  <sheetData>
    <row r="1" spans="1:8" x14ac:dyDescent="0.3">
      <c r="A1" s="400" t="s">
        <v>415</v>
      </c>
      <c r="B1" s="400"/>
      <c r="C1" s="400"/>
      <c r="D1" s="400"/>
      <c r="E1" s="400"/>
      <c r="F1" s="400"/>
    </row>
    <row r="2" spans="1:8" ht="37.5" x14ac:dyDescent="0.3">
      <c r="A2" s="22" t="s">
        <v>15</v>
      </c>
      <c r="B2" s="22" t="s">
        <v>4</v>
      </c>
      <c r="C2" s="32" t="s">
        <v>5</v>
      </c>
      <c r="D2" s="231" t="s">
        <v>405</v>
      </c>
      <c r="E2" s="275" t="s">
        <v>416</v>
      </c>
      <c r="F2" s="275" t="s">
        <v>417</v>
      </c>
    </row>
    <row r="3" spans="1:8" x14ac:dyDescent="0.3">
      <c r="A3" s="105" t="s">
        <v>260</v>
      </c>
      <c r="B3" s="105" t="s">
        <v>8</v>
      </c>
      <c r="C3" s="145">
        <v>6000</v>
      </c>
      <c r="D3" s="269">
        <v>1690</v>
      </c>
      <c r="E3" s="254">
        <v>11900</v>
      </c>
      <c r="F3" s="254" t="s">
        <v>418</v>
      </c>
    </row>
    <row r="4" spans="1:8" x14ac:dyDescent="0.3">
      <c r="A4" s="105" t="s">
        <v>69</v>
      </c>
      <c r="B4" s="105" t="s">
        <v>14</v>
      </c>
      <c r="C4" s="145">
        <f>$C$5</f>
        <v>10500</v>
      </c>
      <c r="D4" s="269">
        <v>2820</v>
      </c>
      <c r="E4" s="23"/>
    </row>
    <row r="5" spans="1:8" x14ac:dyDescent="0.3">
      <c r="A5" s="105" t="s">
        <v>13</v>
      </c>
      <c r="B5" s="105" t="s">
        <v>303</v>
      </c>
      <c r="C5" s="145">
        <v>10500</v>
      </c>
      <c r="D5" s="269">
        <v>4000</v>
      </c>
      <c r="E5" s="254">
        <v>6000</v>
      </c>
      <c r="F5" s="254" t="s">
        <v>419</v>
      </c>
    </row>
    <row r="6" spans="1:8" x14ac:dyDescent="0.3">
      <c r="A6" s="105" t="s">
        <v>12</v>
      </c>
      <c r="B6" s="105" t="s">
        <v>304</v>
      </c>
      <c r="C6" s="145">
        <v>10500</v>
      </c>
      <c r="D6" s="269">
        <v>3105</v>
      </c>
      <c r="E6" s="23"/>
    </row>
    <row r="7" spans="1:8" x14ac:dyDescent="0.3">
      <c r="A7" s="105" t="s">
        <v>11</v>
      </c>
      <c r="B7" s="105" t="s">
        <v>305</v>
      </c>
      <c r="C7" s="146">
        <v>12000</v>
      </c>
      <c r="D7" s="269">
        <v>4700</v>
      </c>
      <c r="E7" s="254">
        <v>9500</v>
      </c>
      <c r="F7" s="254" t="s">
        <v>420</v>
      </c>
    </row>
    <row r="8" spans="1:8" x14ac:dyDescent="0.3">
      <c r="A8" s="105" t="s">
        <v>10</v>
      </c>
      <c r="B8" s="105" t="s">
        <v>306</v>
      </c>
      <c r="C8" s="146">
        <v>12000</v>
      </c>
      <c r="D8" s="269">
        <v>4700</v>
      </c>
      <c r="E8" s="254">
        <v>9500</v>
      </c>
      <c r="F8" s="254" t="s">
        <v>420</v>
      </c>
    </row>
    <row r="9" spans="1:8" x14ac:dyDescent="0.3">
      <c r="A9" s="106" t="s">
        <v>70</v>
      </c>
      <c r="B9" s="105" t="s">
        <v>16</v>
      </c>
      <c r="C9" s="145">
        <v>6800</v>
      </c>
      <c r="D9" s="269">
        <v>1997</v>
      </c>
      <c r="E9" s="23"/>
    </row>
    <row r="10" spans="1:8" x14ac:dyDescent="0.3">
      <c r="A10" s="105" t="s">
        <v>43</v>
      </c>
      <c r="B10" s="105" t="s">
        <v>7</v>
      </c>
      <c r="C10" s="145">
        <v>38000</v>
      </c>
      <c r="D10" s="23"/>
      <c r="E10" s="23"/>
    </row>
    <row r="11" spans="1:8" x14ac:dyDescent="0.3">
      <c r="A11" s="105" t="s">
        <v>44</v>
      </c>
      <c r="B11" s="105" t="s">
        <v>47</v>
      </c>
      <c r="C11" s="145">
        <v>10000</v>
      </c>
      <c r="D11" s="23"/>
      <c r="E11" s="23"/>
    </row>
    <row r="12" spans="1:8" x14ac:dyDescent="0.3">
      <c r="A12" s="105" t="s">
        <v>6</v>
      </c>
      <c r="B12" s="105" t="s">
        <v>9</v>
      </c>
      <c r="C12" s="146">
        <v>8000</v>
      </c>
      <c r="D12" s="269">
        <v>2950</v>
      </c>
      <c r="E12" s="254">
        <v>4500</v>
      </c>
      <c r="F12" s="254" t="s">
        <v>424</v>
      </c>
    </row>
    <row r="13" spans="1:8" x14ac:dyDescent="0.3">
      <c r="A13" s="105" t="s">
        <v>273</v>
      </c>
      <c r="B13" s="105" t="s">
        <v>274</v>
      </c>
      <c r="C13" s="146">
        <v>11000</v>
      </c>
      <c r="D13" s="269">
        <v>8393</v>
      </c>
      <c r="E13" s="254">
        <v>8200</v>
      </c>
      <c r="F13" s="254" t="s">
        <v>425</v>
      </c>
      <c r="G13" s="331" t="s">
        <v>494</v>
      </c>
      <c r="H13" s="332"/>
    </row>
    <row r="14" spans="1:8" x14ac:dyDescent="0.3">
      <c r="A14" s="105" t="s">
        <v>46</v>
      </c>
      <c r="B14" s="105" t="s">
        <v>45</v>
      </c>
      <c r="C14" s="145">
        <v>10000</v>
      </c>
      <c r="D14" s="269">
        <v>2950</v>
      </c>
      <c r="E14" s="254">
        <v>3700</v>
      </c>
      <c r="F14" s="254" t="s">
        <v>426</v>
      </c>
    </row>
    <row r="15" spans="1:8" x14ac:dyDescent="0.3">
      <c r="A15" s="105" t="s">
        <v>42</v>
      </c>
      <c r="B15" s="105" t="s">
        <v>41</v>
      </c>
      <c r="C15" s="145">
        <v>10000</v>
      </c>
      <c r="D15" s="269">
        <v>2580</v>
      </c>
      <c r="E15" s="254">
        <v>3800</v>
      </c>
      <c r="F15" s="254" t="s">
        <v>427</v>
      </c>
    </row>
    <row r="16" spans="1:8" x14ac:dyDescent="0.3">
      <c r="A16" s="105" t="s">
        <v>183</v>
      </c>
      <c r="B16" s="107" t="s">
        <v>182</v>
      </c>
      <c r="C16" s="145">
        <v>3500</v>
      </c>
      <c r="D16" s="213"/>
      <c r="E16" s="23"/>
    </row>
    <row r="17" spans="1:7" x14ac:dyDescent="0.3">
      <c r="A17" s="105" t="s">
        <v>221</v>
      </c>
      <c r="B17" s="107" t="s">
        <v>222</v>
      </c>
      <c r="C17" s="145">
        <v>3500</v>
      </c>
      <c r="D17" s="269">
        <v>150</v>
      </c>
      <c r="E17" s="23"/>
    </row>
    <row r="18" spans="1:7" x14ac:dyDescent="0.3">
      <c r="A18" s="158" t="s">
        <v>94</v>
      </c>
      <c r="B18" s="155" t="s">
        <v>186</v>
      </c>
      <c r="C18" s="148">
        <v>16500</v>
      </c>
      <c r="D18" s="269">
        <v>2460</v>
      </c>
      <c r="E18" s="270">
        <v>7800</v>
      </c>
    </row>
    <row r="19" spans="1:7" x14ac:dyDescent="0.3">
      <c r="A19" s="158" t="s">
        <v>92</v>
      </c>
      <c r="B19" s="155" t="s">
        <v>187</v>
      </c>
      <c r="C19" s="148">
        <v>20000</v>
      </c>
      <c r="D19" s="269">
        <v>2740</v>
      </c>
      <c r="E19" s="270">
        <v>9000</v>
      </c>
    </row>
    <row r="20" spans="1:7" x14ac:dyDescent="0.3">
      <c r="A20" s="158" t="s">
        <v>86</v>
      </c>
      <c r="B20" s="155" t="s">
        <v>188</v>
      </c>
      <c r="C20" s="148">
        <v>23000</v>
      </c>
      <c r="D20" s="269">
        <v>5580</v>
      </c>
      <c r="E20" s="270">
        <v>12500</v>
      </c>
    </row>
    <row r="21" spans="1:7" x14ac:dyDescent="0.3">
      <c r="A21" s="158" t="s">
        <v>87</v>
      </c>
      <c r="B21" s="155" t="s">
        <v>189</v>
      </c>
      <c r="C21" s="148">
        <v>25000</v>
      </c>
      <c r="D21" s="269">
        <v>5300</v>
      </c>
      <c r="E21" s="270">
        <v>11000</v>
      </c>
    </row>
    <row r="22" spans="1:7" x14ac:dyDescent="0.3">
      <c r="A22" s="158" t="s">
        <v>78</v>
      </c>
      <c r="B22" s="155" t="s">
        <v>190</v>
      </c>
      <c r="C22" s="276">
        <v>30000</v>
      </c>
      <c r="D22" s="23"/>
      <c r="E22" s="23"/>
    </row>
    <row r="23" spans="1:7" s="310" customFormat="1" x14ac:dyDescent="0.3">
      <c r="A23" s="173" t="s">
        <v>115</v>
      </c>
      <c r="B23" s="121" t="s">
        <v>298</v>
      </c>
      <c r="C23" s="309">
        <v>220000</v>
      </c>
      <c r="D23" s="104">
        <v>157974</v>
      </c>
      <c r="E23" s="104"/>
      <c r="F23" s="104"/>
      <c r="G23" s="104"/>
    </row>
    <row r="24" spans="1:7" x14ac:dyDescent="0.3">
      <c r="A24" s="180" t="s">
        <v>94</v>
      </c>
      <c r="B24" s="110" t="s">
        <v>313</v>
      </c>
      <c r="C24" s="146">
        <v>10000</v>
      </c>
      <c r="D24" s="269">
        <v>2343</v>
      </c>
      <c r="E24" s="213">
        <v>5500</v>
      </c>
    </row>
    <row r="25" spans="1:7" x14ac:dyDescent="0.3">
      <c r="A25" s="165" t="s">
        <v>86</v>
      </c>
      <c r="B25" s="110" t="s">
        <v>314</v>
      </c>
      <c r="C25" s="146">
        <v>13500</v>
      </c>
      <c r="D25" s="269">
        <v>3130</v>
      </c>
      <c r="E25" s="213">
        <v>7000</v>
      </c>
    </row>
    <row r="26" spans="1:7" x14ac:dyDescent="0.3">
      <c r="A26" s="165" t="s">
        <v>87</v>
      </c>
      <c r="B26" s="110" t="s">
        <v>315</v>
      </c>
      <c r="C26" s="146">
        <v>23000</v>
      </c>
      <c r="D26" s="269">
        <v>8485</v>
      </c>
      <c r="E26" s="213">
        <v>15000</v>
      </c>
    </row>
    <row r="27" spans="1:7" x14ac:dyDescent="0.3">
      <c r="A27" s="165" t="s">
        <v>78</v>
      </c>
      <c r="B27" s="110" t="s">
        <v>316</v>
      </c>
      <c r="C27" s="277">
        <v>20000</v>
      </c>
      <c r="D27" s="23"/>
      <c r="E27" s="23"/>
    </row>
    <row r="28" spans="1:7" s="310" customFormat="1" x14ac:dyDescent="0.3">
      <c r="A28" s="173" t="s">
        <v>115</v>
      </c>
      <c r="B28" s="121" t="s">
        <v>317</v>
      </c>
      <c r="C28" s="311">
        <v>100000</v>
      </c>
      <c r="D28" s="104">
        <v>75630</v>
      </c>
      <c r="E28" s="104"/>
      <c r="F28" s="104"/>
      <c r="G28" s="104"/>
    </row>
    <row r="29" spans="1:7" x14ac:dyDescent="0.3">
      <c r="A29" s="165" t="s">
        <v>92</v>
      </c>
      <c r="B29" s="110" t="s">
        <v>318</v>
      </c>
      <c r="C29" s="146">
        <v>13500</v>
      </c>
      <c r="D29" s="269">
        <v>2560</v>
      </c>
      <c r="E29" s="23"/>
    </row>
    <row r="30" spans="1:7" ht="18.75" customHeight="1" x14ac:dyDescent="0.3">
      <c r="A30" s="161" t="s">
        <v>94</v>
      </c>
      <c r="B30" s="111" t="s">
        <v>17</v>
      </c>
      <c r="C30" s="146">
        <v>13000</v>
      </c>
      <c r="D30" s="268">
        <v>3417</v>
      </c>
      <c r="E30" s="270">
        <v>7000</v>
      </c>
    </row>
    <row r="31" spans="1:7" x14ac:dyDescent="0.3">
      <c r="A31" s="161" t="s">
        <v>92</v>
      </c>
      <c r="B31" s="109" t="s">
        <v>18</v>
      </c>
      <c r="C31" s="146">
        <v>20000</v>
      </c>
      <c r="D31" s="268">
        <v>2388</v>
      </c>
      <c r="E31" s="270">
        <v>9000</v>
      </c>
    </row>
    <row r="32" spans="1:7" x14ac:dyDescent="0.3">
      <c r="A32" s="161" t="s">
        <v>86</v>
      </c>
      <c r="B32" s="109" t="s">
        <v>19</v>
      </c>
      <c r="C32" s="146">
        <v>20000</v>
      </c>
      <c r="D32" s="268">
        <v>5589</v>
      </c>
      <c r="E32" s="270">
        <v>13000</v>
      </c>
    </row>
    <row r="33" spans="1:51" x14ac:dyDescent="0.3">
      <c r="A33" s="161" t="s">
        <v>87</v>
      </c>
      <c r="B33" s="109" t="s">
        <v>20</v>
      </c>
      <c r="C33" s="146">
        <v>23000</v>
      </c>
      <c r="D33" s="268">
        <v>3417</v>
      </c>
      <c r="E33" s="270">
        <v>11000</v>
      </c>
    </row>
    <row r="34" spans="1:51" s="310" customFormat="1" x14ac:dyDescent="0.3">
      <c r="A34" s="173" t="s">
        <v>90</v>
      </c>
      <c r="B34" s="121" t="s">
        <v>21</v>
      </c>
      <c r="C34" s="311">
        <v>160000</v>
      </c>
      <c r="D34" s="104">
        <v>146851</v>
      </c>
      <c r="E34" s="104"/>
      <c r="F34" s="104"/>
      <c r="G34" s="104"/>
    </row>
    <row r="35" spans="1:51" x14ac:dyDescent="0.3">
      <c r="A35" s="161" t="s">
        <v>91</v>
      </c>
      <c r="B35" s="109" t="s">
        <v>22</v>
      </c>
      <c r="C35" s="277">
        <v>25000</v>
      </c>
      <c r="D35" s="23"/>
      <c r="E35" s="23"/>
    </row>
    <row r="36" spans="1:51" x14ac:dyDescent="0.3">
      <c r="A36" s="159" t="s">
        <v>94</v>
      </c>
      <c r="B36" s="147" t="s">
        <v>338</v>
      </c>
      <c r="C36" s="146">
        <v>15000</v>
      </c>
      <c r="D36" s="232">
        <v>3380</v>
      </c>
      <c r="E36" s="213">
        <v>9000</v>
      </c>
    </row>
    <row r="37" spans="1:51" x14ac:dyDescent="0.3">
      <c r="A37" s="159" t="s">
        <v>86</v>
      </c>
      <c r="B37" s="147" t="s">
        <v>339</v>
      </c>
      <c r="C37" s="146">
        <v>21000</v>
      </c>
      <c r="D37" s="255">
        <v>3646</v>
      </c>
      <c r="E37" s="213">
        <v>12000</v>
      </c>
    </row>
    <row r="38" spans="1:51" x14ac:dyDescent="0.3">
      <c r="A38" s="159" t="s">
        <v>87</v>
      </c>
      <c r="B38" s="147" t="s">
        <v>340</v>
      </c>
      <c r="C38" s="146">
        <v>25000</v>
      </c>
      <c r="D38" s="104" t="s">
        <v>428</v>
      </c>
      <c r="E38" s="104" t="s">
        <v>441</v>
      </c>
    </row>
    <row r="39" spans="1:51" x14ac:dyDescent="0.3">
      <c r="A39" s="159" t="s">
        <v>92</v>
      </c>
      <c r="B39" s="147" t="s">
        <v>347</v>
      </c>
      <c r="C39" s="146">
        <v>18000</v>
      </c>
      <c r="D39" s="232">
        <v>1590</v>
      </c>
      <c r="E39" s="213">
        <v>8000</v>
      </c>
    </row>
    <row r="40" spans="1:51" x14ac:dyDescent="0.3">
      <c r="A40" s="159" t="s">
        <v>88</v>
      </c>
      <c r="B40" s="147" t="s">
        <v>341</v>
      </c>
      <c r="C40" s="277">
        <v>25000</v>
      </c>
      <c r="D40" s="233"/>
      <c r="E40" s="23"/>
    </row>
    <row r="41" spans="1:51" x14ac:dyDescent="0.3">
      <c r="A41" s="169" t="s">
        <v>94</v>
      </c>
      <c r="B41" s="112" t="s">
        <v>255</v>
      </c>
      <c r="C41" s="146">
        <v>10000</v>
      </c>
      <c r="D41" s="232">
        <v>2270</v>
      </c>
      <c r="E41" s="213">
        <v>5500</v>
      </c>
    </row>
    <row r="42" spans="1:51" s="34" customFormat="1" x14ac:dyDescent="0.3">
      <c r="A42" s="169" t="s">
        <v>87</v>
      </c>
      <c r="B42" s="112" t="s">
        <v>256</v>
      </c>
      <c r="C42" s="146">
        <v>18000</v>
      </c>
      <c r="D42" s="104" t="s">
        <v>428</v>
      </c>
      <c r="E42" s="23"/>
      <c r="G42" s="23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1:51" s="34" customFormat="1" x14ac:dyDescent="0.3">
      <c r="A43" s="169" t="s">
        <v>86</v>
      </c>
      <c r="B43" s="112" t="s">
        <v>122</v>
      </c>
      <c r="C43" s="146">
        <v>16000</v>
      </c>
      <c r="D43" s="232">
        <v>3200</v>
      </c>
      <c r="E43" s="213">
        <v>7500</v>
      </c>
      <c r="G43" s="2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s="34" customFormat="1" x14ac:dyDescent="0.3">
      <c r="A44" s="169" t="s">
        <v>78</v>
      </c>
      <c r="B44" s="112" t="s">
        <v>123</v>
      </c>
      <c r="C44" s="277">
        <v>20000</v>
      </c>
      <c r="D44" s="233"/>
      <c r="E44" s="233"/>
      <c r="F44" s="23"/>
      <c r="G44" s="23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s="34" customFormat="1" x14ac:dyDescent="0.3">
      <c r="A45" s="169" t="s">
        <v>112</v>
      </c>
      <c r="B45" s="112" t="s">
        <v>257</v>
      </c>
      <c r="C45" s="277">
        <v>9000</v>
      </c>
      <c r="D45" s="233" t="s">
        <v>475</v>
      </c>
      <c r="E45" s="233"/>
      <c r="F45" s="23"/>
      <c r="G45" s="2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 s="34" customFormat="1" x14ac:dyDescent="0.3">
      <c r="A46" s="169" t="s">
        <v>92</v>
      </c>
      <c r="B46" s="112" t="s">
        <v>462</v>
      </c>
      <c r="C46" s="149">
        <v>16000</v>
      </c>
      <c r="D46" s="269">
        <v>1590</v>
      </c>
      <c r="E46" s="213">
        <v>6000</v>
      </c>
      <c r="G46" s="23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s="34" customFormat="1" x14ac:dyDescent="0.3">
      <c r="A47" s="185" t="s">
        <v>94</v>
      </c>
      <c r="B47" s="108" t="s">
        <v>124</v>
      </c>
      <c r="C47" s="146">
        <v>15000</v>
      </c>
      <c r="D47" s="269">
        <v>3417</v>
      </c>
      <c r="E47" s="213">
        <v>10000</v>
      </c>
      <c r="G47" s="23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s="34" customFormat="1" x14ac:dyDescent="0.3">
      <c r="A48" s="185" t="s">
        <v>86</v>
      </c>
      <c r="B48" s="108" t="s">
        <v>126</v>
      </c>
      <c r="C48" s="146">
        <v>23000</v>
      </c>
      <c r="D48" s="269">
        <v>2743</v>
      </c>
      <c r="E48" s="213">
        <v>11000</v>
      </c>
      <c r="G48" s="23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s="34" customFormat="1" x14ac:dyDescent="0.3">
      <c r="A49" s="185" t="s">
        <v>87</v>
      </c>
      <c r="B49" s="108" t="s">
        <v>125</v>
      </c>
      <c r="C49" s="146">
        <v>25000</v>
      </c>
      <c r="D49" s="269">
        <v>3074</v>
      </c>
      <c r="E49" s="213">
        <v>9000</v>
      </c>
      <c r="G49" s="23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 s="34" customFormat="1" x14ac:dyDescent="0.3">
      <c r="A50" s="185" t="s">
        <v>78</v>
      </c>
      <c r="B50" s="108" t="s">
        <v>127</v>
      </c>
      <c r="C50" s="146">
        <v>35000</v>
      </c>
      <c r="D50" s="233"/>
      <c r="E50" s="233"/>
      <c r="F50" s="23"/>
      <c r="G50" s="23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x14ac:dyDescent="0.3">
      <c r="A51" s="160" t="s">
        <v>94</v>
      </c>
      <c r="B51" s="113" t="s">
        <v>72</v>
      </c>
      <c r="C51" s="150">
        <v>25000</v>
      </c>
      <c r="D51" s="232">
        <v>19879</v>
      </c>
      <c r="E51" s="233"/>
    </row>
    <row r="52" spans="1:51" x14ac:dyDescent="0.3">
      <c r="A52" s="160" t="s">
        <v>78</v>
      </c>
      <c r="B52" s="113" t="s">
        <v>77</v>
      </c>
      <c r="C52" s="277">
        <v>45000</v>
      </c>
      <c r="D52" s="233"/>
      <c r="E52" s="233"/>
    </row>
    <row r="53" spans="1:51" x14ac:dyDescent="0.3">
      <c r="A53" s="160" t="s">
        <v>81</v>
      </c>
      <c r="B53" s="113" t="s">
        <v>135</v>
      </c>
      <c r="C53" s="277">
        <v>18000</v>
      </c>
      <c r="D53" s="233"/>
      <c r="E53" s="233"/>
    </row>
    <row r="54" spans="1:51" x14ac:dyDescent="0.3">
      <c r="A54" s="160" t="s">
        <v>79</v>
      </c>
      <c r="B54" s="113" t="s">
        <v>80</v>
      </c>
      <c r="C54" s="277">
        <v>12500</v>
      </c>
      <c r="D54" s="233"/>
      <c r="E54" s="233"/>
    </row>
    <row r="55" spans="1:51" x14ac:dyDescent="0.3">
      <c r="A55" s="160" t="s">
        <v>86</v>
      </c>
      <c r="B55" s="113" t="s">
        <v>73</v>
      </c>
      <c r="C55" s="146">
        <v>38000</v>
      </c>
      <c r="D55" s="262">
        <v>18238</v>
      </c>
      <c r="E55" s="401" t="s">
        <v>442</v>
      </c>
      <c r="F55" t="s">
        <v>445</v>
      </c>
      <c r="G55"/>
    </row>
    <row r="56" spans="1:51" x14ac:dyDescent="0.3">
      <c r="A56" s="160" t="s">
        <v>92</v>
      </c>
      <c r="B56" s="113" t="s">
        <v>430</v>
      </c>
      <c r="C56" s="146">
        <v>38000</v>
      </c>
      <c r="D56" s="263">
        <v>21702</v>
      </c>
      <c r="E56" s="401"/>
      <c r="F56" t="s">
        <v>445</v>
      </c>
      <c r="G56"/>
    </row>
    <row r="57" spans="1:51" x14ac:dyDescent="0.3">
      <c r="A57" s="160" t="s">
        <v>447</v>
      </c>
      <c r="B57" s="113" t="s">
        <v>74</v>
      </c>
      <c r="C57" s="146">
        <v>40000</v>
      </c>
      <c r="D57" s="262">
        <v>18854</v>
      </c>
      <c r="E57" s="401"/>
      <c r="F57" t="s">
        <v>446</v>
      </c>
      <c r="G57"/>
    </row>
    <row r="58" spans="1:51" x14ac:dyDescent="0.3">
      <c r="A58" s="160" t="s">
        <v>448</v>
      </c>
      <c r="B58" s="113" t="s">
        <v>429</v>
      </c>
      <c r="C58" s="146">
        <v>40000</v>
      </c>
      <c r="D58" s="262">
        <v>29500</v>
      </c>
      <c r="E58" s="401"/>
      <c r="F58" t="s">
        <v>445</v>
      </c>
      <c r="G58"/>
    </row>
    <row r="59" spans="1:51" s="34" customFormat="1" x14ac:dyDescent="0.3">
      <c r="A59" s="169" t="s">
        <v>88</v>
      </c>
      <c r="B59" s="112" t="s">
        <v>476</v>
      </c>
      <c r="C59" s="277">
        <v>35000</v>
      </c>
      <c r="D59" s="233"/>
      <c r="E59" s="233"/>
      <c r="F59" s="23"/>
      <c r="G59" s="23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 x14ac:dyDescent="0.3">
      <c r="A60" s="169" t="s">
        <v>94</v>
      </c>
      <c r="B60" s="112" t="s">
        <v>333</v>
      </c>
      <c r="C60" s="146">
        <v>8000</v>
      </c>
      <c r="D60" s="269">
        <v>3417</v>
      </c>
      <c r="E60" s="213">
        <v>6500</v>
      </c>
    </row>
    <row r="61" spans="1:51" s="34" customFormat="1" x14ac:dyDescent="0.3">
      <c r="A61" s="169" t="s">
        <v>92</v>
      </c>
      <c r="B61" s="112" t="s">
        <v>334</v>
      </c>
      <c r="C61" s="146">
        <v>16000</v>
      </c>
      <c r="D61" s="269">
        <v>2388</v>
      </c>
      <c r="E61" s="213">
        <v>9000</v>
      </c>
      <c r="G61" s="23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s="34" customFormat="1" x14ac:dyDescent="0.3">
      <c r="A62" s="169" t="s">
        <v>350</v>
      </c>
      <c r="B62" s="112" t="s">
        <v>301</v>
      </c>
      <c r="C62" s="146">
        <v>3500</v>
      </c>
      <c r="D62" s="269">
        <v>590</v>
      </c>
      <c r="E62" s="213"/>
      <c r="G62" s="23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x14ac:dyDescent="0.3">
      <c r="A63" s="169" t="s">
        <v>86</v>
      </c>
      <c r="B63" s="112" t="s">
        <v>335</v>
      </c>
      <c r="C63" s="146">
        <v>16000</v>
      </c>
      <c r="D63" s="269">
        <v>3303</v>
      </c>
      <c r="E63" s="213">
        <v>9000</v>
      </c>
    </row>
    <row r="64" spans="1:51" x14ac:dyDescent="0.3">
      <c r="A64" s="169" t="s">
        <v>87</v>
      </c>
      <c r="B64" s="112" t="s">
        <v>336</v>
      </c>
      <c r="C64" s="146">
        <v>18000</v>
      </c>
      <c r="D64" s="269">
        <v>6160</v>
      </c>
      <c r="E64" s="213">
        <v>12000</v>
      </c>
    </row>
    <row r="65" spans="1:7" s="310" customFormat="1" x14ac:dyDescent="0.3">
      <c r="A65" s="173" t="s">
        <v>90</v>
      </c>
      <c r="B65" s="121" t="s">
        <v>337</v>
      </c>
      <c r="C65" s="311">
        <v>180000</v>
      </c>
      <c r="D65" s="104" t="s">
        <v>472</v>
      </c>
      <c r="E65" s="104" t="s">
        <v>473</v>
      </c>
      <c r="F65" s="104" t="s">
        <v>474</v>
      </c>
      <c r="G65" s="104"/>
    </row>
    <row r="66" spans="1:7" ht="18.75" customHeight="1" x14ac:dyDescent="0.3">
      <c r="A66" s="161" t="s">
        <v>94</v>
      </c>
      <c r="B66" s="109" t="s">
        <v>23</v>
      </c>
      <c r="C66" s="146">
        <v>16000</v>
      </c>
      <c r="D66" s="268">
        <v>3417</v>
      </c>
      <c r="E66" s="213">
        <v>7000</v>
      </c>
    </row>
    <row r="67" spans="1:7" x14ac:dyDescent="0.3">
      <c r="A67" s="161" t="s">
        <v>92</v>
      </c>
      <c r="B67" s="109" t="s">
        <v>24</v>
      </c>
      <c r="C67" s="146">
        <v>22000</v>
      </c>
      <c r="D67" s="268">
        <v>3650</v>
      </c>
      <c r="E67" s="213">
        <v>9000</v>
      </c>
    </row>
    <row r="68" spans="1:7" x14ac:dyDescent="0.3">
      <c r="A68" s="161" t="s">
        <v>86</v>
      </c>
      <c r="B68" s="109" t="s">
        <v>25</v>
      </c>
      <c r="C68" s="146">
        <v>23000</v>
      </c>
      <c r="D68" s="268">
        <v>2730</v>
      </c>
      <c r="E68" s="213">
        <v>12000</v>
      </c>
    </row>
    <row r="69" spans="1:7" x14ac:dyDescent="0.3">
      <c r="A69" s="161" t="s">
        <v>87</v>
      </c>
      <c r="B69" s="109" t="s">
        <v>26</v>
      </c>
      <c r="C69" s="146">
        <v>30000</v>
      </c>
      <c r="D69" s="268">
        <v>4970</v>
      </c>
      <c r="E69" s="213">
        <v>14000</v>
      </c>
    </row>
    <row r="70" spans="1:7" x14ac:dyDescent="0.3">
      <c r="A70" s="161" t="s">
        <v>78</v>
      </c>
      <c r="B70" s="109" t="s">
        <v>128</v>
      </c>
      <c r="C70" s="277">
        <v>35000</v>
      </c>
      <c r="D70" s="233"/>
      <c r="E70" s="233"/>
    </row>
    <row r="71" spans="1:7" s="310" customFormat="1" x14ac:dyDescent="0.3">
      <c r="A71" s="173" t="s">
        <v>90</v>
      </c>
      <c r="B71" s="121" t="s">
        <v>27</v>
      </c>
      <c r="C71" s="311">
        <v>180000</v>
      </c>
      <c r="D71" s="104">
        <v>157900</v>
      </c>
      <c r="E71" s="104"/>
      <c r="F71" s="104"/>
      <c r="G71" s="104"/>
    </row>
    <row r="72" spans="1:7" x14ac:dyDescent="0.3">
      <c r="A72" s="163" t="s">
        <v>94</v>
      </c>
      <c r="B72" s="114" t="s">
        <v>354</v>
      </c>
      <c r="C72" s="146">
        <v>16000</v>
      </c>
      <c r="D72" s="267">
        <v>3417</v>
      </c>
      <c r="E72" s="213">
        <v>7000</v>
      </c>
    </row>
    <row r="73" spans="1:7" x14ac:dyDescent="0.3">
      <c r="A73" s="163" t="s">
        <v>92</v>
      </c>
      <c r="B73" s="114" t="s">
        <v>355</v>
      </c>
      <c r="C73" s="146">
        <v>20000</v>
      </c>
      <c r="D73" s="267">
        <v>2388</v>
      </c>
      <c r="E73" s="213">
        <v>9000</v>
      </c>
    </row>
    <row r="74" spans="1:7" x14ac:dyDescent="0.3">
      <c r="A74" s="163" t="s">
        <v>86</v>
      </c>
      <c r="B74" s="114" t="s">
        <v>356</v>
      </c>
      <c r="C74" s="146">
        <v>20000</v>
      </c>
      <c r="D74" s="267">
        <v>5589</v>
      </c>
      <c r="E74" s="213">
        <v>13000</v>
      </c>
    </row>
    <row r="75" spans="1:7" x14ac:dyDescent="0.3">
      <c r="A75" s="190" t="s">
        <v>87</v>
      </c>
      <c r="B75" s="114" t="s">
        <v>357</v>
      </c>
      <c r="C75" s="146">
        <v>30000</v>
      </c>
      <c r="D75" s="267">
        <v>3417</v>
      </c>
      <c r="E75" s="213">
        <v>11000</v>
      </c>
    </row>
    <row r="76" spans="1:7" x14ac:dyDescent="0.3">
      <c r="A76" s="163" t="s">
        <v>88</v>
      </c>
      <c r="B76" s="114" t="s">
        <v>358</v>
      </c>
      <c r="C76" s="277">
        <v>30000</v>
      </c>
      <c r="D76" s="233"/>
      <c r="E76" s="233"/>
    </row>
    <row r="77" spans="1:7" s="310" customFormat="1" x14ac:dyDescent="0.3">
      <c r="A77" s="173" t="s">
        <v>93</v>
      </c>
      <c r="B77" s="121" t="s">
        <v>359</v>
      </c>
      <c r="C77" s="311">
        <v>180000</v>
      </c>
      <c r="D77" s="104" t="s">
        <v>470</v>
      </c>
      <c r="E77" s="104" t="s">
        <v>471</v>
      </c>
      <c r="F77" s="312"/>
      <c r="G77" s="104"/>
    </row>
    <row r="78" spans="1:7" x14ac:dyDescent="0.3">
      <c r="A78" s="162" t="s">
        <v>94</v>
      </c>
      <c r="B78" s="115" t="s">
        <v>28</v>
      </c>
      <c r="C78" s="146">
        <v>13000</v>
      </c>
      <c r="D78" s="269">
        <v>2670</v>
      </c>
      <c r="E78" s="213">
        <v>5500</v>
      </c>
    </row>
    <row r="79" spans="1:7" x14ac:dyDescent="0.3">
      <c r="A79" s="162" t="s">
        <v>92</v>
      </c>
      <c r="B79" s="115" t="s">
        <v>29</v>
      </c>
      <c r="C79" s="146">
        <v>18000</v>
      </c>
      <c r="D79" s="269">
        <v>2130</v>
      </c>
      <c r="E79" s="213">
        <v>9000</v>
      </c>
    </row>
    <row r="80" spans="1:7" x14ac:dyDescent="0.3">
      <c r="A80" s="162" t="s">
        <v>86</v>
      </c>
      <c r="B80" s="115" t="s">
        <v>30</v>
      </c>
      <c r="C80" s="146">
        <v>18000</v>
      </c>
      <c r="D80" s="269">
        <v>1810</v>
      </c>
      <c r="E80" s="213">
        <v>8000</v>
      </c>
    </row>
    <row r="81" spans="1:51" x14ac:dyDescent="0.3">
      <c r="A81" s="162" t="s">
        <v>87</v>
      </c>
      <c r="B81" s="115" t="s">
        <v>31</v>
      </c>
      <c r="C81" s="146">
        <v>18000</v>
      </c>
      <c r="D81" s="233"/>
      <c r="E81" s="23"/>
    </row>
    <row r="82" spans="1:51" x14ac:dyDescent="0.3">
      <c r="A82" s="162" t="s">
        <v>88</v>
      </c>
      <c r="B82" s="115" t="s">
        <v>32</v>
      </c>
      <c r="C82" s="277">
        <v>25000</v>
      </c>
      <c r="D82" s="233"/>
      <c r="E82" s="23"/>
    </row>
    <row r="83" spans="1:51" s="310" customFormat="1" x14ac:dyDescent="0.3">
      <c r="A83" s="173" t="s">
        <v>93</v>
      </c>
      <c r="B83" s="121" t="s">
        <v>33</v>
      </c>
      <c r="C83" s="311">
        <v>145000</v>
      </c>
      <c r="D83" s="104">
        <v>117647</v>
      </c>
      <c r="E83" s="104"/>
      <c r="F83" s="104"/>
      <c r="G83" s="104"/>
    </row>
    <row r="84" spans="1:51" x14ac:dyDescent="0.3">
      <c r="A84" s="184" t="s">
        <v>94</v>
      </c>
      <c r="B84" s="116" t="s">
        <v>34</v>
      </c>
      <c r="C84" s="146">
        <v>13000</v>
      </c>
      <c r="D84" s="269">
        <v>3303</v>
      </c>
      <c r="E84" s="213">
        <v>8000</v>
      </c>
    </row>
    <row r="85" spans="1:51" x14ac:dyDescent="0.3">
      <c r="A85" s="184" t="s">
        <v>92</v>
      </c>
      <c r="B85" s="116" t="s">
        <v>35</v>
      </c>
      <c r="C85" s="146">
        <v>23000</v>
      </c>
      <c r="D85" s="269">
        <v>2740</v>
      </c>
      <c r="E85" s="213">
        <v>11000</v>
      </c>
    </row>
    <row r="86" spans="1:51" x14ac:dyDescent="0.3">
      <c r="A86" s="184" t="s">
        <v>86</v>
      </c>
      <c r="B86" s="116" t="s">
        <v>36</v>
      </c>
      <c r="C86" s="146">
        <v>23000</v>
      </c>
      <c r="D86" s="269">
        <v>5475</v>
      </c>
      <c r="E86" s="213">
        <v>12000</v>
      </c>
    </row>
    <row r="87" spans="1:51" x14ac:dyDescent="0.3">
      <c r="A87" s="184" t="s">
        <v>87</v>
      </c>
      <c r="B87" s="116" t="s">
        <v>37</v>
      </c>
      <c r="C87" s="146">
        <v>20000</v>
      </c>
      <c r="D87" s="269">
        <v>2846</v>
      </c>
      <c r="E87" s="213">
        <v>10000</v>
      </c>
    </row>
    <row r="88" spans="1:51" s="34" customFormat="1" ht="18.75" customHeight="1" x14ac:dyDescent="0.3">
      <c r="A88" s="117" t="s">
        <v>94</v>
      </c>
      <c r="B88" s="117" t="s">
        <v>129</v>
      </c>
      <c r="C88" s="146">
        <v>18000</v>
      </c>
      <c r="D88" s="268">
        <v>2600</v>
      </c>
      <c r="E88" s="213">
        <v>11000</v>
      </c>
      <c r="G88" s="23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</row>
    <row r="89" spans="1:51" x14ac:dyDescent="0.3">
      <c r="A89" s="117" t="s">
        <v>92</v>
      </c>
      <c r="B89" s="117" t="s">
        <v>131</v>
      </c>
      <c r="C89" s="146">
        <v>23000</v>
      </c>
      <c r="D89" s="268">
        <v>3590</v>
      </c>
      <c r="E89" s="213">
        <v>10000</v>
      </c>
    </row>
    <row r="90" spans="1:51" x14ac:dyDescent="0.3">
      <c r="A90" s="117" t="s">
        <v>86</v>
      </c>
      <c r="B90" s="117" t="s">
        <v>133</v>
      </c>
      <c r="C90" s="146">
        <v>25000</v>
      </c>
      <c r="D90" s="268">
        <v>4970</v>
      </c>
      <c r="E90" s="213">
        <v>18000</v>
      </c>
    </row>
    <row r="91" spans="1:51" x14ac:dyDescent="0.3">
      <c r="A91" s="117" t="s">
        <v>87</v>
      </c>
      <c r="B91" s="117" t="s">
        <v>130</v>
      </c>
      <c r="C91" s="146">
        <v>31000</v>
      </c>
      <c r="D91" s="268">
        <v>6200</v>
      </c>
      <c r="E91" s="213">
        <v>20000</v>
      </c>
    </row>
    <row r="92" spans="1:51" x14ac:dyDescent="0.3">
      <c r="A92" s="117" t="s">
        <v>78</v>
      </c>
      <c r="B92" s="117" t="s">
        <v>132</v>
      </c>
      <c r="C92" s="277">
        <v>32000</v>
      </c>
      <c r="D92" s="233"/>
      <c r="E92" s="23"/>
    </row>
    <row r="93" spans="1:51" x14ac:dyDescent="0.3">
      <c r="A93" s="163" t="s">
        <v>94</v>
      </c>
      <c r="B93" s="114" t="s">
        <v>157</v>
      </c>
      <c r="C93" s="146">
        <v>11000</v>
      </c>
      <c r="D93" s="269">
        <v>1703</v>
      </c>
      <c r="E93" s="213">
        <v>6000</v>
      </c>
    </row>
    <row r="94" spans="1:51" x14ac:dyDescent="0.3">
      <c r="A94" s="163" t="s">
        <v>92</v>
      </c>
      <c r="B94" s="114" t="s">
        <v>158</v>
      </c>
      <c r="C94" s="146">
        <v>18000</v>
      </c>
      <c r="D94" s="269">
        <v>1474</v>
      </c>
      <c r="E94" s="213">
        <v>8000</v>
      </c>
    </row>
    <row r="95" spans="1:51" x14ac:dyDescent="0.3">
      <c r="A95" s="163" t="s">
        <v>86</v>
      </c>
      <c r="B95" s="114" t="s">
        <v>159</v>
      </c>
      <c r="C95" s="146">
        <v>18000</v>
      </c>
      <c r="D95" s="269">
        <v>2046</v>
      </c>
      <c r="E95" s="213">
        <v>9000</v>
      </c>
    </row>
    <row r="96" spans="1:51" ht="18.75" customHeight="1" x14ac:dyDescent="0.3">
      <c r="A96" s="163" t="s">
        <v>87</v>
      </c>
      <c r="B96" s="114" t="s">
        <v>160</v>
      </c>
      <c r="C96" s="146">
        <v>35000</v>
      </c>
      <c r="D96" s="269">
        <v>20331</v>
      </c>
      <c r="E96" s="213">
        <v>28000</v>
      </c>
    </row>
    <row r="97" spans="1:51" x14ac:dyDescent="0.3">
      <c r="A97" s="162" t="s">
        <v>94</v>
      </c>
      <c r="B97" s="115" t="s">
        <v>193</v>
      </c>
      <c r="C97" s="146">
        <v>11000</v>
      </c>
      <c r="D97" s="269">
        <v>2343</v>
      </c>
      <c r="E97" s="213">
        <v>6500</v>
      </c>
    </row>
    <row r="98" spans="1:51" s="34" customFormat="1" x14ac:dyDescent="0.3">
      <c r="A98" s="162" t="s">
        <v>92</v>
      </c>
      <c r="B98" s="115" t="s">
        <v>194</v>
      </c>
      <c r="C98" s="146">
        <v>18000</v>
      </c>
      <c r="D98" s="269">
        <v>1589</v>
      </c>
      <c r="E98" s="213">
        <v>9000</v>
      </c>
      <c r="G98" s="23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51" x14ac:dyDescent="0.3">
      <c r="A99" s="162" t="s">
        <v>86</v>
      </c>
      <c r="B99" s="115" t="s">
        <v>195</v>
      </c>
      <c r="C99" s="146">
        <v>20000</v>
      </c>
      <c r="D99" s="269">
        <v>3460</v>
      </c>
      <c r="E99" s="213">
        <v>8000</v>
      </c>
    </row>
    <row r="100" spans="1:51" x14ac:dyDescent="0.3">
      <c r="A100" s="162" t="s">
        <v>87</v>
      </c>
      <c r="B100" s="115" t="s">
        <v>196</v>
      </c>
      <c r="C100" s="146">
        <v>28000</v>
      </c>
      <c r="D100" s="269">
        <v>3760</v>
      </c>
      <c r="E100" s="213">
        <v>16000</v>
      </c>
    </row>
    <row r="101" spans="1:51" ht="18.75" customHeight="1" x14ac:dyDescent="0.3">
      <c r="A101" s="174" t="s">
        <v>94</v>
      </c>
      <c r="B101" s="118" t="s">
        <v>40</v>
      </c>
      <c r="C101" s="146">
        <v>13000</v>
      </c>
      <c r="D101" s="273">
        <v>2960</v>
      </c>
      <c r="E101" s="213">
        <v>6500</v>
      </c>
    </row>
    <row r="102" spans="1:51" x14ac:dyDescent="0.3">
      <c r="A102" s="174" t="s">
        <v>86</v>
      </c>
      <c r="B102" s="118" t="s">
        <v>39</v>
      </c>
      <c r="C102" s="146">
        <v>18000</v>
      </c>
      <c r="D102" s="273">
        <v>2330</v>
      </c>
      <c r="E102" s="213">
        <v>10000</v>
      </c>
    </row>
    <row r="103" spans="1:51" x14ac:dyDescent="0.3">
      <c r="A103" s="174" t="s">
        <v>92</v>
      </c>
      <c r="B103" s="156" t="s">
        <v>294</v>
      </c>
      <c r="C103" s="146">
        <v>18000</v>
      </c>
      <c r="D103" s="273">
        <v>2770</v>
      </c>
      <c r="E103" s="213">
        <v>9000</v>
      </c>
    </row>
    <row r="104" spans="1:51" x14ac:dyDescent="0.3">
      <c r="A104" s="174" t="s">
        <v>112</v>
      </c>
      <c r="B104" s="118" t="s">
        <v>38</v>
      </c>
      <c r="C104" s="146">
        <v>15000</v>
      </c>
      <c r="D104" s="274">
        <v>6989</v>
      </c>
      <c r="E104" s="213"/>
    </row>
    <row r="105" spans="1:51" x14ac:dyDescent="0.3">
      <c r="A105" s="171" t="s">
        <v>94</v>
      </c>
      <c r="B105" s="119" t="s">
        <v>433</v>
      </c>
      <c r="C105" s="146">
        <v>11000</v>
      </c>
      <c r="D105" s="269">
        <v>2343</v>
      </c>
      <c r="E105" s="213">
        <v>6000</v>
      </c>
    </row>
    <row r="106" spans="1:51" x14ac:dyDescent="0.3">
      <c r="A106" s="171" t="s">
        <v>86</v>
      </c>
      <c r="B106" s="119" t="s">
        <v>95</v>
      </c>
      <c r="C106" s="146">
        <v>20000</v>
      </c>
      <c r="D106" s="269">
        <v>2846</v>
      </c>
      <c r="E106" s="213">
        <v>7000</v>
      </c>
    </row>
    <row r="107" spans="1:51" x14ac:dyDescent="0.3">
      <c r="A107" s="171" t="s">
        <v>92</v>
      </c>
      <c r="B107" s="119" t="s">
        <v>299</v>
      </c>
      <c r="C107" s="146">
        <v>20000</v>
      </c>
      <c r="D107" s="269">
        <v>1589</v>
      </c>
      <c r="E107" s="213">
        <v>6000</v>
      </c>
    </row>
    <row r="108" spans="1:51" x14ac:dyDescent="0.3">
      <c r="A108" s="171" t="s">
        <v>87</v>
      </c>
      <c r="B108" s="119" t="s">
        <v>136</v>
      </c>
      <c r="C108" s="146">
        <v>23000</v>
      </c>
      <c r="D108" s="269">
        <v>1131</v>
      </c>
      <c r="E108" s="213">
        <v>7500</v>
      </c>
    </row>
    <row r="109" spans="1:51" x14ac:dyDescent="0.3">
      <c r="A109" s="167" t="s">
        <v>87</v>
      </c>
      <c r="B109" s="153" t="s">
        <v>177</v>
      </c>
      <c r="C109" s="146">
        <v>85000</v>
      </c>
      <c r="D109" s="269">
        <v>68700</v>
      </c>
      <c r="E109" s="213" t="s">
        <v>440</v>
      </c>
    </row>
    <row r="110" spans="1:51" x14ac:dyDescent="0.3">
      <c r="A110" s="167" t="s">
        <v>76</v>
      </c>
      <c r="B110" s="153" t="s">
        <v>178</v>
      </c>
      <c r="C110" s="146">
        <v>32000</v>
      </c>
      <c r="D110" s="269">
        <v>12200</v>
      </c>
      <c r="E110" s="213">
        <v>20000</v>
      </c>
    </row>
    <row r="111" spans="1:51" x14ac:dyDescent="0.3">
      <c r="A111" s="167" t="s">
        <v>78</v>
      </c>
      <c r="B111" s="153" t="s">
        <v>179</v>
      </c>
      <c r="C111" s="277">
        <v>30000</v>
      </c>
      <c r="D111" s="233"/>
      <c r="E111" s="233"/>
    </row>
    <row r="112" spans="1:51" s="34" customFormat="1" x14ac:dyDescent="0.3">
      <c r="A112" s="167" t="s">
        <v>75</v>
      </c>
      <c r="B112" s="153" t="s">
        <v>180</v>
      </c>
      <c r="C112" s="146">
        <v>18000</v>
      </c>
      <c r="D112" s="269">
        <v>5850</v>
      </c>
      <c r="E112" s="213">
        <v>10000</v>
      </c>
      <c r="G112" s="23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</row>
    <row r="113" spans="1:51" x14ac:dyDescent="0.3">
      <c r="A113" s="168" t="s">
        <v>111</v>
      </c>
      <c r="B113" s="153" t="s">
        <v>134</v>
      </c>
      <c r="C113" s="146">
        <v>30000</v>
      </c>
      <c r="D113" s="269">
        <v>8200</v>
      </c>
      <c r="E113" s="213">
        <v>15000</v>
      </c>
    </row>
    <row r="114" spans="1:51" s="310" customFormat="1" x14ac:dyDescent="0.3">
      <c r="A114" s="313" t="s">
        <v>464</v>
      </c>
      <c r="B114" s="121" t="s">
        <v>466</v>
      </c>
      <c r="C114" s="311"/>
      <c r="D114" s="314"/>
      <c r="E114" s="314"/>
      <c r="F114" s="104"/>
      <c r="G114" s="104"/>
    </row>
    <row r="115" spans="1:51" x14ac:dyDescent="0.3">
      <c r="A115" s="164" t="s">
        <v>94</v>
      </c>
      <c r="B115" s="122" t="s">
        <v>152</v>
      </c>
      <c r="C115" s="146">
        <v>12500</v>
      </c>
      <c r="D115" s="269">
        <v>3783</v>
      </c>
      <c r="E115" s="213">
        <v>7000</v>
      </c>
    </row>
    <row r="116" spans="1:51" s="34" customFormat="1" x14ac:dyDescent="0.3">
      <c r="A116" s="164" t="s">
        <v>92</v>
      </c>
      <c r="B116" s="122" t="s">
        <v>153</v>
      </c>
      <c r="C116" s="146">
        <v>19000</v>
      </c>
      <c r="D116" s="269">
        <v>2503</v>
      </c>
      <c r="E116" s="213">
        <v>8000</v>
      </c>
      <c r="G116" s="23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</row>
    <row r="117" spans="1:51" x14ac:dyDescent="0.3">
      <c r="A117" s="164" t="s">
        <v>86</v>
      </c>
      <c r="B117" s="122" t="s">
        <v>154</v>
      </c>
      <c r="C117" s="146">
        <v>21000</v>
      </c>
      <c r="D117" s="269">
        <v>1131</v>
      </c>
      <c r="E117" s="262">
        <v>9000</v>
      </c>
    </row>
    <row r="118" spans="1:51" x14ac:dyDescent="0.3">
      <c r="A118" s="164" t="s">
        <v>87</v>
      </c>
      <c r="B118" s="122" t="s">
        <v>155</v>
      </c>
      <c r="C118" s="146">
        <v>20000</v>
      </c>
      <c r="D118" s="269">
        <v>3417</v>
      </c>
      <c r="E118" s="213">
        <v>8000</v>
      </c>
    </row>
    <row r="119" spans="1:51" x14ac:dyDescent="0.3">
      <c r="A119" s="162" t="s">
        <v>94</v>
      </c>
      <c r="B119" s="115" t="s">
        <v>372</v>
      </c>
      <c r="C119" s="146">
        <v>15000</v>
      </c>
      <c r="D119" s="269">
        <v>3303</v>
      </c>
      <c r="E119" s="213">
        <v>7000</v>
      </c>
    </row>
    <row r="120" spans="1:51" x14ac:dyDescent="0.3">
      <c r="A120" s="162" t="s">
        <v>94</v>
      </c>
      <c r="B120" s="115" t="s">
        <v>431</v>
      </c>
      <c r="C120" s="146">
        <v>15000</v>
      </c>
      <c r="D120" s="269">
        <v>3303</v>
      </c>
      <c r="E120" s="213">
        <v>8000</v>
      </c>
    </row>
    <row r="121" spans="1:51" x14ac:dyDescent="0.3">
      <c r="A121" s="162" t="s">
        <v>92</v>
      </c>
      <c r="B121" s="115" t="s">
        <v>167</v>
      </c>
      <c r="C121" s="146">
        <v>20000</v>
      </c>
      <c r="D121" s="269">
        <v>1589</v>
      </c>
      <c r="E121" s="213">
        <v>9500</v>
      </c>
    </row>
    <row r="122" spans="1:51" x14ac:dyDescent="0.3">
      <c r="A122" s="162" t="s">
        <v>86</v>
      </c>
      <c r="B122" s="115" t="s">
        <v>168</v>
      </c>
      <c r="C122" s="146">
        <v>20000</v>
      </c>
      <c r="D122" s="269">
        <v>4674</v>
      </c>
      <c r="E122" s="213">
        <v>9500</v>
      </c>
    </row>
    <row r="123" spans="1:51" x14ac:dyDescent="0.3">
      <c r="A123" s="162" t="s">
        <v>87</v>
      </c>
      <c r="B123" s="115" t="s">
        <v>169</v>
      </c>
      <c r="C123" s="146">
        <v>28000</v>
      </c>
      <c r="D123" s="269">
        <v>6845</v>
      </c>
      <c r="E123" s="213">
        <v>13000</v>
      </c>
    </row>
    <row r="124" spans="1:51" x14ac:dyDescent="0.3">
      <c r="A124" s="162" t="s">
        <v>88</v>
      </c>
      <c r="B124" s="115" t="s">
        <v>170</v>
      </c>
      <c r="C124" s="277">
        <v>45000</v>
      </c>
      <c r="D124" s="233"/>
      <c r="E124" s="233"/>
    </row>
    <row r="125" spans="1:51" s="310" customFormat="1" x14ac:dyDescent="0.3">
      <c r="A125" s="173" t="s">
        <v>115</v>
      </c>
      <c r="B125" s="121" t="s">
        <v>468</v>
      </c>
      <c r="C125" s="311">
        <v>150000</v>
      </c>
      <c r="D125" s="104">
        <v>89244</v>
      </c>
      <c r="E125" s="104"/>
      <c r="F125" s="104"/>
      <c r="G125" s="104"/>
    </row>
    <row r="126" spans="1:51" s="310" customFormat="1" x14ac:dyDescent="0.3">
      <c r="A126" s="173" t="s">
        <v>115</v>
      </c>
      <c r="B126" s="121" t="s">
        <v>469</v>
      </c>
      <c r="C126" s="311">
        <v>150000</v>
      </c>
      <c r="D126" s="104">
        <v>100840</v>
      </c>
      <c r="E126" s="104"/>
      <c r="F126" s="104"/>
      <c r="G126" s="104"/>
    </row>
    <row r="127" spans="1:51" x14ac:dyDescent="0.3">
      <c r="A127" s="162" t="s">
        <v>369</v>
      </c>
      <c r="B127" s="115" t="s">
        <v>370</v>
      </c>
      <c r="C127" s="277">
        <v>35000</v>
      </c>
      <c r="D127" s="233"/>
      <c r="E127" s="233"/>
    </row>
    <row r="128" spans="1:51" x14ac:dyDescent="0.3">
      <c r="A128" s="162" t="s">
        <v>172</v>
      </c>
      <c r="B128" s="115" t="s">
        <v>171</v>
      </c>
      <c r="C128" s="277">
        <v>20000</v>
      </c>
      <c r="D128" s="233"/>
      <c r="E128" s="233"/>
    </row>
    <row r="129" spans="1:7" x14ac:dyDescent="0.3">
      <c r="A129" s="162" t="s">
        <v>173</v>
      </c>
      <c r="B129" s="115" t="s">
        <v>175</v>
      </c>
      <c r="C129" s="277">
        <v>30000</v>
      </c>
      <c r="D129" s="233"/>
      <c r="E129" s="233"/>
    </row>
    <row r="130" spans="1:7" x14ac:dyDescent="0.3">
      <c r="A130" s="174" t="s">
        <v>94</v>
      </c>
      <c r="B130" s="118" t="s">
        <v>247</v>
      </c>
      <c r="C130" s="146">
        <v>10000</v>
      </c>
      <c r="D130" s="269">
        <v>1670</v>
      </c>
      <c r="E130" s="213">
        <v>5500</v>
      </c>
    </row>
    <row r="131" spans="1:7" x14ac:dyDescent="0.3">
      <c r="A131" s="174" t="s">
        <v>92</v>
      </c>
      <c r="B131" s="118" t="s">
        <v>248</v>
      </c>
      <c r="C131" s="146">
        <v>15000</v>
      </c>
      <c r="D131" s="269">
        <v>2310</v>
      </c>
      <c r="E131" s="213">
        <v>8000</v>
      </c>
    </row>
    <row r="132" spans="1:7" x14ac:dyDescent="0.3">
      <c r="A132" s="174" t="s">
        <v>86</v>
      </c>
      <c r="B132" s="118" t="s">
        <v>249</v>
      </c>
      <c r="C132" s="146">
        <v>15000</v>
      </c>
      <c r="D132" s="269">
        <v>2460</v>
      </c>
      <c r="E132" s="213">
        <v>8500</v>
      </c>
    </row>
    <row r="133" spans="1:7" x14ac:dyDescent="0.3">
      <c r="A133" s="174" t="s">
        <v>87</v>
      </c>
      <c r="B133" s="118" t="s">
        <v>250</v>
      </c>
      <c r="C133" s="146">
        <v>25000</v>
      </c>
      <c r="D133" s="269" t="s">
        <v>432</v>
      </c>
      <c r="E133" s="213"/>
    </row>
    <row r="134" spans="1:7" x14ac:dyDescent="0.3">
      <c r="A134" s="174" t="s">
        <v>112</v>
      </c>
      <c r="B134" s="129" t="s">
        <v>307</v>
      </c>
      <c r="C134" s="277">
        <v>15000</v>
      </c>
      <c r="D134" s="269">
        <v>6722</v>
      </c>
      <c r="E134" s="213">
        <v>4500</v>
      </c>
    </row>
    <row r="135" spans="1:7" x14ac:dyDescent="0.3">
      <c r="A135" s="174" t="s">
        <v>78</v>
      </c>
      <c r="B135" s="129" t="s">
        <v>352</v>
      </c>
      <c r="C135" s="277">
        <v>20000</v>
      </c>
      <c r="D135" s="233"/>
      <c r="E135" s="23"/>
    </row>
    <row r="136" spans="1:7" x14ac:dyDescent="0.3">
      <c r="A136" s="166" t="s">
        <v>94</v>
      </c>
      <c r="B136" s="130" t="s">
        <v>251</v>
      </c>
      <c r="C136" s="146">
        <v>13000</v>
      </c>
      <c r="D136" s="232">
        <v>2650</v>
      </c>
      <c r="E136" s="213">
        <v>6500</v>
      </c>
    </row>
    <row r="137" spans="1:7" s="310" customFormat="1" x14ac:dyDescent="0.3">
      <c r="A137" s="173" t="s">
        <v>115</v>
      </c>
      <c r="B137" s="121" t="s">
        <v>467</v>
      </c>
      <c r="C137" s="311">
        <v>170000</v>
      </c>
      <c r="D137" s="104">
        <v>136974</v>
      </c>
      <c r="E137" s="104"/>
      <c r="F137" s="104"/>
      <c r="G137" s="104"/>
    </row>
    <row r="138" spans="1:7" x14ac:dyDescent="0.3">
      <c r="A138" s="166" t="s">
        <v>92</v>
      </c>
      <c r="B138" s="130" t="s">
        <v>252</v>
      </c>
      <c r="C138" s="146">
        <v>20000</v>
      </c>
      <c r="D138" s="269">
        <v>6230</v>
      </c>
      <c r="E138" s="270">
        <v>12000</v>
      </c>
    </row>
    <row r="139" spans="1:7" x14ac:dyDescent="0.3">
      <c r="A139" s="166" t="s">
        <v>86</v>
      </c>
      <c r="B139" s="130" t="s">
        <v>253</v>
      </c>
      <c r="C139" s="146">
        <v>20000</v>
      </c>
      <c r="D139" s="269">
        <v>3730</v>
      </c>
      <c r="E139" s="270">
        <v>8000</v>
      </c>
    </row>
    <row r="140" spans="1:7" x14ac:dyDescent="0.3">
      <c r="A140" s="166" t="s">
        <v>87</v>
      </c>
      <c r="B140" s="130" t="s">
        <v>254</v>
      </c>
      <c r="C140" s="146">
        <v>28000</v>
      </c>
      <c r="D140" s="269">
        <v>3700</v>
      </c>
      <c r="E140" s="270">
        <v>15000</v>
      </c>
    </row>
    <row r="141" spans="1:7" x14ac:dyDescent="0.3">
      <c r="A141" s="173" t="s">
        <v>94</v>
      </c>
      <c r="B141" s="121" t="s">
        <v>449</v>
      </c>
      <c r="C141" s="146">
        <v>12000</v>
      </c>
      <c r="D141" s="269">
        <v>2970</v>
      </c>
      <c r="E141" s="284">
        <v>8500</v>
      </c>
    </row>
    <row r="142" spans="1:7" x14ac:dyDescent="0.3">
      <c r="A142" s="173" t="s">
        <v>87</v>
      </c>
      <c r="B142" s="121" t="s">
        <v>450</v>
      </c>
      <c r="C142" s="146"/>
      <c r="D142" s="269" t="s">
        <v>432</v>
      </c>
      <c r="E142" s="284" t="s">
        <v>451</v>
      </c>
    </row>
    <row r="143" spans="1:7" x14ac:dyDescent="0.3">
      <c r="A143" s="173" t="s">
        <v>86</v>
      </c>
      <c r="B143" s="121" t="s">
        <v>258</v>
      </c>
      <c r="C143" s="146">
        <v>18000</v>
      </c>
      <c r="D143" s="279">
        <v>2750</v>
      </c>
      <c r="E143" s="47">
        <v>9200</v>
      </c>
    </row>
    <row r="144" spans="1:7" x14ac:dyDescent="0.3">
      <c r="A144" s="173" t="s">
        <v>78</v>
      </c>
      <c r="B144" s="121" t="s">
        <v>351</v>
      </c>
      <c r="C144" s="278">
        <v>25000</v>
      </c>
      <c r="D144" s="233"/>
      <c r="E144" s="23"/>
    </row>
    <row r="145" spans="1:6" ht="18.75" customHeight="1" x14ac:dyDescent="0.3">
      <c r="A145" s="184" t="s">
        <v>94</v>
      </c>
      <c r="B145" s="116" t="s">
        <v>261</v>
      </c>
      <c r="C145" s="146">
        <v>11000</v>
      </c>
      <c r="D145" s="273">
        <v>2030</v>
      </c>
      <c r="E145" s="213">
        <v>6500</v>
      </c>
    </row>
    <row r="146" spans="1:6" x14ac:dyDescent="0.3">
      <c r="A146" s="184" t="s">
        <v>92</v>
      </c>
      <c r="B146" s="116" t="s">
        <v>262</v>
      </c>
      <c r="C146" s="146">
        <v>18000</v>
      </c>
      <c r="D146" s="273">
        <v>3700</v>
      </c>
      <c r="E146" s="213">
        <v>9500</v>
      </c>
    </row>
    <row r="147" spans="1:6" x14ac:dyDescent="0.3">
      <c r="A147" s="184" t="s">
        <v>86</v>
      </c>
      <c r="B147" s="116" t="s">
        <v>263</v>
      </c>
      <c r="C147" s="146">
        <v>18000</v>
      </c>
      <c r="D147" s="273">
        <v>3240</v>
      </c>
      <c r="E147" s="213">
        <v>8000</v>
      </c>
    </row>
    <row r="148" spans="1:6" x14ac:dyDescent="0.3">
      <c r="A148" s="184" t="s">
        <v>87</v>
      </c>
      <c r="B148" s="116" t="s">
        <v>264</v>
      </c>
      <c r="C148" s="146">
        <v>23000</v>
      </c>
      <c r="D148" s="273">
        <v>3730</v>
      </c>
      <c r="E148" s="213">
        <v>12000</v>
      </c>
    </row>
    <row r="149" spans="1:6" x14ac:dyDescent="0.3">
      <c r="A149" s="184" t="s">
        <v>112</v>
      </c>
      <c r="B149" s="116" t="s">
        <v>265</v>
      </c>
      <c r="C149" s="278">
        <v>12000</v>
      </c>
      <c r="D149" s="233">
        <v>5418</v>
      </c>
      <c r="E149" s="23"/>
    </row>
    <row r="150" spans="1:6" x14ac:dyDescent="0.3">
      <c r="A150" s="186" t="s">
        <v>94</v>
      </c>
      <c r="B150" s="120" t="s">
        <v>308</v>
      </c>
      <c r="C150" s="146">
        <v>10000</v>
      </c>
      <c r="D150" s="269">
        <v>1670</v>
      </c>
      <c r="E150" s="213">
        <v>5000</v>
      </c>
    </row>
    <row r="151" spans="1:6" x14ac:dyDescent="0.3">
      <c r="A151" s="186" t="s">
        <v>92</v>
      </c>
      <c r="B151" s="120" t="s">
        <v>309</v>
      </c>
      <c r="C151" s="146">
        <v>15000</v>
      </c>
      <c r="D151" s="269">
        <v>2970</v>
      </c>
      <c r="E151" s="213">
        <v>7500</v>
      </c>
    </row>
    <row r="152" spans="1:6" x14ac:dyDescent="0.3">
      <c r="A152" s="186" t="s">
        <v>86</v>
      </c>
      <c r="B152" s="120" t="s">
        <v>310</v>
      </c>
      <c r="C152" s="146">
        <v>15000</v>
      </c>
      <c r="D152" s="269">
        <v>3060</v>
      </c>
      <c r="E152" s="213">
        <v>7000</v>
      </c>
    </row>
    <row r="153" spans="1:6" x14ac:dyDescent="0.3">
      <c r="A153" s="186" t="s">
        <v>87</v>
      </c>
      <c r="B153" s="120" t="s">
        <v>311</v>
      </c>
      <c r="C153" s="146">
        <v>18000</v>
      </c>
      <c r="D153" s="233"/>
      <c r="E153" s="233"/>
    </row>
    <row r="154" spans="1:6" ht="18.75" customHeight="1" x14ac:dyDescent="0.3">
      <c r="A154" s="165" t="s">
        <v>94</v>
      </c>
      <c r="B154" s="110" t="s">
        <v>275</v>
      </c>
      <c r="C154" s="146">
        <v>11000</v>
      </c>
      <c r="D154" s="280">
        <v>2570</v>
      </c>
      <c r="E154" s="213">
        <v>7000</v>
      </c>
    </row>
    <row r="155" spans="1:6" x14ac:dyDescent="0.3">
      <c r="A155" s="165" t="s">
        <v>92</v>
      </c>
      <c r="B155" s="110" t="s">
        <v>276</v>
      </c>
      <c r="C155" s="146">
        <v>20000</v>
      </c>
      <c r="D155" s="280">
        <v>3180</v>
      </c>
      <c r="E155" s="213">
        <v>11000</v>
      </c>
    </row>
    <row r="156" spans="1:6" x14ac:dyDescent="0.3">
      <c r="A156" s="165" t="s">
        <v>86</v>
      </c>
      <c r="B156" s="110" t="s">
        <v>277</v>
      </c>
      <c r="C156" s="146">
        <v>20000</v>
      </c>
      <c r="D156" s="280">
        <v>4790</v>
      </c>
      <c r="E156" s="213">
        <v>10000</v>
      </c>
    </row>
    <row r="157" spans="1:6" x14ac:dyDescent="0.3">
      <c r="A157" s="165" t="s">
        <v>87</v>
      </c>
      <c r="B157" s="110" t="s">
        <v>296</v>
      </c>
      <c r="C157" s="146">
        <v>30000</v>
      </c>
      <c r="D157" s="281" t="s">
        <v>432</v>
      </c>
      <c r="E157" s="270"/>
      <c r="F157" s="213"/>
    </row>
    <row r="158" spans="1:6" ht="18.75" customHeight="1" x14ac:dyDescent="0.3">
      <c r="A158" s="175" t="s">
        <v>87</v>
      </c>
      <c r="B158" s="142" t="s">
        <v>280</v>
      </c>
      <c r="C158" s="146">
        <v>98000</v>
      </c>
      <c r="D158" s="281" t="s">
        <v>432</v>
      </c>
      <c r="E158" s="261" t="s">
        <v>439</v>
      </c>
    </row>
    <row r="159" spans="1:6" ht="18.75" customHeight="1" x14ac:dyDescent="0.3">
      <c r="A159" s="175" t="s">
        <v>94</v>
      </c>
      <c r="B159" s="142" t="s">
        <v>434</v>
      </c>
      <c r="C159" s="146">
        <v>12500</v>
      </c>
      <c r="D159" s="281">
        <v>2570</v>
      </c>
      <c r="E159" s="270">
        <v>6000</v>
      </c>
    </row>
    <row r="160" spans="1:6" ht="18.75" customHeight="1" x14ac:dyDescent="0.3">
      <c r="A160" s="175" t="s">
        <v>86</v>
      </c>
      <c r="B160" s="142" t="s">
        <v>435</v>
      </c>
      <c r="C160" s="146">
        <v>20000</v>
      </c>
      <c r="D160" s="281">
        <v>2270</v>
      </c>
      <c r="E160" s="270">
        <v>12000</v>
      </c>
    </row>
    <row r="161" spans="1:6" x14ac:dyDescent="0.3">
      <c r="A161" s="175" t="s">
        <v>92</v>
      </c>
      <c r="B161" s="142" t="s">
        <v>279</v>
      </c>
      <c r="C161" s="146">
        <v>20000</v>
      </c>
      <c r="D161" s="281">
        <v>2390</v>
      </c>
      <c r="E161" s="270">
        <v>8500</v>
      </c>
    </row>
    <row r="162" spans="1:6" x14ac:dyDescent="0.3">
      <c r="A162" s="175" t="s">
        <v>112</v>
      </c>
      <c r="B162" s="142" t="s">
        <v>297</v>
      </c>
      <c r="C162" s="277">
        <v>15000</v>
      </c>
      <c r="D162" s="282">
        <v>6989</v>
      </c>
      <c r="E162" s="283"/>
    </row>
    <row r="163" spans="1:6" ht="18.75" customHeight="1" x14ac:dyDescent="0.3">
      <c r="A163" s="171" t="s">
        <v>94</v>
      </c>
      <c r="B163" s="119" t="s">
        <v>284</v>
      </c>
      <c r="C163" s="146">
        <v>10000</v>
      </c>
      <c r="D163" s="271">
        <v>1670</v>
      </c>
      <c r="E163" s="270">
        <v>5000</v>
      </c>
    </row>
    <row r="164" spans="1:6" x14ac:dyDescent="0.3">
      <c r="A164" s="171" t="s">
        <v>87</v>
      </c>
      <c r="B164" s="119" t="s">
        <v>285</v>
      </c>
      <c r="C164" s="146">
        <v>15000</v>
      </c>
      <c r="D164" s="271">
        <v>2500</v>
      </c>
      <c r="E164" s="270">
        <v>6000</v>
      </c>
    </row>
    <row r="165" spans="1:6" x14ac:dyDescent="0.3">
      <c r="A165" s="171" t="s">
        <v>86</v>
      </c>
      <c r="B165" s="119" t="s">
        <v>286</v>
      </c>
      <c r="C165" s="146">
        <v>15000</v>
      </c>
      <c r="D165" s="271">
        <v>2270</v>
      </c>
      <c r="E165" s="270">
        <v>8000</v>
      </c>
    </row>
    <row r="166" spans="1:6" x14ac:dyDescent="0.3">
      <c r="A166" s="171" t="s">
        <v>112</v>
      </c>
      <c r="B166" s="119" t="s">
        <v>287</v>
      </c>
      <c r="C166" s="277">
        <v>15000</v>
      </c>
      <c r="D166" s="272">
        <v>6989</v>
      </c>
      <c r="F166" s="213"/>
    </row>
    <row r="167" spans="1:6" x14ac:dyDescent="0.3">
      <c r="A167" s="173" t="s">
        <v>290</v>
      </c>
      <c r="B167" s="133" t="s">
        <v>291</v>
      </c>
      <c r="C167" s="256">
        <v>6000</v>
      </c>
      <c r="D167" s="233"/>
      <c r="E167" s="233"/>
    </row>
    <row r="168" spans="1:6" x14ac:dyDescent="0.3">
      <c r="A168" s="105" t="s">
        <v>421</v>
      </c>
      <c r="B168" s="105" t="s">
        <v>422</v>
      </c>
      <c r="C168" s="146">
        <v>2000</v>
      </c>
      <c r="D168" s="269">
        <v>850</v>
      </c>
      <c r="E168" s="254">
        <v>1500</v>
      </c>
      <c r="F168" s="254" t="s">
        <v>423</v>
      </c>
    </row>
    <row r="169" spans="1:6" x14ac:dyDescent="0.3">
      <c r="A169" s="188" t="s">
        <v>94</v>
      </c>
      <c r="B169" s="176" t="s">
        <v>312</v>
      </c>
      <c r="C169" s="146">
        <v>15000</v>
      </c>
      <c r="D169" s="269">
        <v>2343</v>
      </c>
      <c r="E169" s="213">
        <v>6500</v>
      </c>
    </row>
    <row r="170" spans="1:6" x14ac:dyDescent="0.3">
      <c r="A170" s="189" t="s">
        <v>86</v>
      </c>
      <c r="B170" s="176" t="s">
        <v>319</v>
      </c>
      <c r="C170" s="146">
        <v>15000</v>
      </c>
      <c r="D170" s="269">
        <v>3130</v>
      </c>
      <c r="E170" s="213">
        <v>7000</v>
      </c>
    </row>
    <row r="171" spans="1:6" ht="17.45" customHeight="1" x14ac:dyDescent="0.3">
      <c r="A171" s="189" t="s">
        <v>87</v>
      </c>
      <c r="B171" s="176" t="s">
        <v>320</v>
      </c>
      <c r="C171" s="146">
        <v>19000</v>
      </c>
      <c r="D171" s="269">
        <v>8485</v>
      </c>
      <c r="E171" s="213">
        <v>13000</v>
      </c>
    </row>
    <row r="172" spans="1:6" x14ac:dyDescent="0.3">
      <c r="A172" s="189" t="s">
        <v>92</v>
      </c>
      <c r="B172" s="176" t="s">
        <v>321</v>
      </c>
      <c r="C172" s="146">
        <v>15000</v>
      </c>
      <c r="D172" s="233"/>
      <c r="E172" s="233"/>
    </row>
    <row r="173" spans="1:6" x14ac:dyDescent="0.3">
      <c r="A173" s="189" t="s">
        <v>78</v>
      </c>
      <c r="B173" s="176" t="s">
        <v>322</v>
      </c>
      <c r="C173" s="278">
        <v>25000</v>
      </c>
      <c r="D173" s="233"/>
      <c r="E173" s="233"/>
    </row>
    <row r="174" spans="1:6" x14ac:dyDescent="0.3">
      <c r="A174" s="189" t="s">
        <v>115</v>
      </c>
      <c r="B174" s="176" t="s">
        <v>323</v>
      </c>
      <c r="C174" s="278">
        <v>130000</v>
      </c>
      <c r="D174" s="233"/>
      <c r="E174" s="233"/>
    </row>
    <row r="175" spans="1:6" x14ac:dyDescent="0.3">
      <c r="A175" s="189" t="s">
        <v>112</v>
      </c>
      <c r="B175" s="176" t="s">
        <v>329</v>
      </c>
      <c r="C175" s="278">
        <v>22000</v>
      </c>
      <c r="D175" s="233">
        <v>15000</v>
      </c>
      <c r="E175" s="233"/>
    </row>
    <row r="176" spans="1:6" ht="18.75" customHeight="1" x14ac:dyDescent="0.3">
      <c r="A176" s="177" t="s">
        <v>94</v>
      </c>
      <c r="B176" s="112" t="s">
        <v>342</v>
      </c>
      <c r="C176" s="146">
        <v>28000</v>
      </c>
      <c r="D176" s="257">
        <v>3460</v>
      </c>
      <c r="E176" s="213">
        <v>6500</v>
      </c>
    </row>
    <row r="177" spans="1:7" x14ac:dyDescent="0.3">
      <c r="A177" s="177" t="s">
        <v>92</v>
      </c>
      <c r="B177" s="112" t="s">
        <v>343</v>
      </c>
      <c r="C177" s="146">
        <v>44000</v>
      </c>
      <c r="D177" s="257">
        <v>6200</v>
      </c>
      <c r="E177" s="213">
        <v>13000</v>
      </c>
    </row>
    <row r="178" spans="1:7" x14ac:dyDescent="0.3">
      <c r="A178" s="177" t="s">
        <v>86</v>
      </c>
      <c r="B178" s="112" t="s">
        <v>344</v>
      </c>
      <c r="C178" s="146">
        <v>55000</v>
      </c>
      <c r="D178" s="257">
        <v>3700</v>
      </c>
      <c r="E178" s="213">
        <v>9000</v>
      </c>
    </row>
    <row r="179" spans="1:7" x14ac:dyDescent="0.3">
      <c r="A179" s="177" t="s">
        <v>87</v>
      </c>
      <c r="B179" s="112" t="s">
        <v>345</v>
      </c>
      <c r="C179" s="146">
        <v>68700</v>
      </c>
      <c r="D179" s="257" t="s">
        <v>443</v>
      </c>
      <c r="E179" s="213" t="s">
        <v>444</v>
      </c>
    </row>
    <row r="180" spans="1:7" x14ac:dyDescent="0.3">
      <c r="A180" s="177" t="s">
        <v>78</v>
      </c>
      <c r="B180" s="112" t="s">
        <v>346</v>
      </c>
      <c r="C180" s="278">
        <v>50000</v>
      </c>
      <c r="D180" s="233"/>
      <c r="E180" s="233"/>
    </row>
    <row r="181" spans="1:7" x14ac:dyDescent="0.3">
      <c r="A181" s="185" t="s">
        <v>112</v>
      </c>
      <c r="B181" s="178" t="s">
        <v>348</v>
      </c>
      <c r="C181" s="278">
        <v>15000</v>
      </c>
      <c r="D181" s="233">
        <v>9724</v>
      </c>
      <c r="E181" s="233"/>
    </row>
    <row r="182" spans="1:7" ht="18.75" customHeight="1" x14ac:dyDescent="0.3">
      <c r="A182" s="206" t="s">
        <v>94</v>
      </c>
      <c r="B182" s="142" t="s">
        <v>364</v>
      </c>
      <c r="C182" s="146">
        <v>11000</v>
      </c>
      <c r="D182" s="258">
        <v>2617</v>
      </c>
      <c r="E182" s="213">
        <v>5000</v>
      </c>
    </row>
    <row r="183" spans="1:7" x14ac:dyDescent="0.3">
      <c r="A183" s="206" t="s">
        <v>92</v>
      </c>
      <c r="B183" s="142" t="s">
        <v>365</v>
      </c>
      <c r="C183" s="146">
        <v>17000</v>
      </c>
      <c r="D183" s="258">
        <v>2930</v>
      </c>
      <c r="E183" s="213">
        <v>8000</v>
      </c>
    </row>
    <row r="184" spans="1:7" x14ac:dyDescent="0.3">
      <c r="A184" s="206" t="s">
        <v>86</v>
      </c>
      <c r="B184" s="142" t="s">
        <v>366</v>
      </c>
      <c r="C184" s="146">
        <v>17000</v>
      </c>
      <c r="D184" s="258">
        <v>3690</v>
      </c>
      <c r="E184" s="213">
        <v>6600</v>
      </c>
    </row>
    <row r="185" spans="1:7" ht="18.75" customHeight="1" x14ac:dyDescent="0.3">
      <c r="A185" s="211" t="s">
        <v>375</v>
      </c>
      <c r="B185" s="212" t="s">
        <v>376</v>
      </c>
      <c r="C185" s="145">
        <v>10000</v>
      </c>
      <c r="D185" s="258">
        <v>868816</v>
      </c>
    </row>
    <row r="186" spans="1:7" x14ac:dyDescent="0.3">
      <c r="A186" s="211" t="s">
        <v>378</v>
      </c>
      <c r="B186" s="212" t="s">
        <v>377</v>
      </c>
      <c r="C186" s="145">
        <v>18000</v>
      </c>
      <c r="D186" s="264"/>
      <c r="E186" s="259"/>
    </row>
    <row r="187" spans="1:7" ht="18.75" customHeight="1" x14ac:dyDescent="0.3">
      <c r="A187" s="188" t="s">
        <v>94</v>
      </c>
      <c r="B187" s="176" t="s">
        <v>536</v>
      </c>
      <c r="C187" s="146">
        <v>10000</v>
      </c>
      <c r="D187" s="257">
        <v>1970</v>
      </c>
      <c r="E187" s="213">
        <v>5500</v>
      </c>
    </row>
    <row r="188" spans="1:7" x14ac:dyDescent="0.3">
      <c r="A188" s="189" t="s">
        <v>86</v>
      </c>
      <c r="B188" s="176" t="s">
        <v>537</v>
      </c>
      <c r="C188" s="146">
        <v>15000</v>
      </c>
      <c r="D188" s="257">
        <v>4370</v>
      </c>
      <c r="E188" s="213">
        <v>7500</v>
      </c>
    </row>
    <row r="189" spans="1:7" x14ac:dyDescent="0.3">
      <c r="A189" s="189" t="s">
        <v>92</v>
      </c>
      <c r="B189" s="176" t="s">
        <v>538</v>
      </c>
      <c r="C189" s="146">
        <v>15000</v>
      </c>
      <c r="D189" s="257">
        <v>3180</v>
      </c>
      <c r="E189" s="213">
        <v>10300</v>
      </c>
    </row>
    <row r="190" spans="1:7" x14ac:dyDescent="0.3">
      <c r="A190" s="189" t="s">
        <v>112</v>
      </c>
      <c r="B190" s="176" t="s">
        <v>539</v>
      </c>
      <c r="C190" s="278">
        <v>25000</v>
      </c>
      <c r="D190" s="257" t="s">
        <v>438</v>
      </c>
      <c r="E190" s="265">
        <v>6650</v>
      </c>
      <c r="G190" s="266"/>
    </row>
    <row r="191" spans="1:7" s="310" customFormat="1" x14ac:dyDescent="0.3">
      <c r="A191" s="173" t="s">
        <v>464</v>
      </c>
      <c r="B191" s="121" t="s">
        <v>465</v>
      </c>
      <c r="C191" s="311"/>
      <c r="D191" s="257"/>
      <c r="E191" s="315"/>
      <c r="F191" s="104"/>
      <c r="G191" s="316"/>
    </row>
    <row r="192" spans="1:7" ht="18.75" customHeight="1" x14ac:dyDescent="0.3">
      <c r="A192" s="217" t="s">
        <v>94</v>
      </c>
      <c r="B192" s="121" t="s">
        <v>384</v>
      </c>
      <c r="C192" s="218">
        <v>16000</v>
      </c>
      <c r="D192" s="257">
        <v>4440</v>
      </c>
      <c r="E192" s="213">
        <v>9500</v>
      </c>
    </row>
    <row r="193" spans="1:7" x14ac:dyDescent="0.3">
      <c r="A193" s="173" t="s">
        <v>86</v>
      </c>
      <c r="B193" s="121" t="s">
        <v>385</v>
      </c>
      <c r="C193" s="218">
        <v>23000</v>
      </c>
      <c r="D193" s="257">
        <v>5730</v>
      </c>
      <c r="E193" s="213">
        <v>11500</v>
      </c>
    </row>
    <row r="194" spans="1:7" x14ac:dyDescent="0.3">
      <c r="A194" s="173" t="s">
        <v>92</v>
      </c>
      <c r="B194" s="121" t="s">
        <v>386</v>
      </c>
      <c r="C194" s="218">
        <v>23000</v>
      </c>
      <c r="D194" s="257">
        <v>4730</v>
      </c>
      <c r="E194" s="213">
        <v>9400</v>
      </c>
    </row>
    <row r="195" spans="1:7" x14ac:dyDescent="0.3">
      <c r="A195" s="173" t="s">
        <v>89</v>
      </c>
      <c r="B195" s="121" t="s">
        <v>387</v>
      </c>
      <c r="C195" s="218">
        <v>30000</v>
      </c>
      <c r="D195" s="257" t="s">
        <v>436</v>
      </c>
      <c r="E195" s="260" t="s">
        <v>437</v>
      </c>
    </row>
    <row r="196" spans="1:7" x14ac:dyDescent="0.3">
      <c r="A196" s="133" t="s">
        <v>112</v>
      </c>
      <c r="B196" s="133" t="s">
        <v>388</v>
      </c>
      <c r="C196" s="278">
        <v>25000</v>
      </c>
      <c r="D196" s="233"/>
      <c r="E196" s="233"/>
    </row>
    <row r="197" spans="1:7" ht="18.75" customHeight="1" x14ac:dyDescent="0.3">
      <c r="A197" s="220" t="s">
        <v>94</v>
      </c>
      <c r="B197" s="119" t="s">
        <v>397</v>
      </c>
      <c r="C197" s="146">
        <v>16000</v>
      </c>
      <c r="D197" s="257">
        <v>3417</v>
      </c>
      <c r="E197" s="213">
        <v>6450</v>
      </c>
    </row>
    <row r="198" spans="1:7" x14ac:dyDescent="0.3">
      <c r="A198" s="171" t="s">
        <v>86</v>
      </c>
      <c r="B198" s="119" t="s">
        <v>398</v>
      </c>
      <c r="C198" s="146">
        <v>20000</v>
      </c>
      <c r="D198" s="257">
        <v>3650</v>
      </c>
      <c r="E198" s="213">
        <v>8170</v>
      </c>
    </row>
    <row r="199" spans="1:7" x14ac:dyDescent="0.3">
      <c r="A199" s="171" t="s">
        <v>92</v>
      </c>
      <c r="B199" s="119" t="s">
        <v>399</v>
      </c>
      <c r="C199" s="146">
        <v>20000</v>
      </c>
      <c r="D199" s="257">
        <v>2730</v>
      </c>
      <c r="E199" s="213">
        <v>6730</v>
      </c>
    </row>
    <row r="200" spans="1:7" x14ac:dyDescent="0.3">
      <c r="A200" s="171" t="s">
        <v>87</v>
      </c>
      <c r="B200" s="119" t="s">
        <v>400</v>
      </c>
      <c r="C200" s="146">
        <v>30000</v>
      </c>
      <c r="D200" s="257">
        <v>4970</v>
      </c>
      <c r="E200" s="213">
        <v>10500</v>
      </c>
    </row>
    <row r="201" spans="1:7" x14ac:dyDescent="0.3">
      <c r="A201" s="171" t="s">
        <v>78</v>
      </c>
      <c r="B201" s="119" t="s">
        <v>401</v>
      </c>
      <c r="C201" s="278">
        <v>35000</v>
      </c>
      <c r="D201" s="233"/>
      <c r="E201" s="233"/>
    </row>
    <row r="202" spans="1:7" x14ac:dyDescent="0.3">
      <c r="A202" s="171" t="s">
        <v>115</v>
      </c>
      <c r="B202" s="119" t="s">
        <v>402</v>
      </c>
      <c r="C202" s="278">
        <v>180000</v>
      </c>
      <c r="D202" s="233"/>
      <c r="E202" s="233"/>
    </row>
    <row r="203" spans="1:7" ht="18.75" customHeight="1" x14ac:dyDescent="0.3">
      <c r="A203" s="188" t="s">
        <v>94</v>
      </c>
      <c r="B203" s="176" t="s">
        <v>407</v>
      </c>
      <c r="C203" s="146">
        <v>11000</v>
      </c>
      <c r="D203" s="262">
        <v>2274</v>
      </c>
      <c r="E203" s="213">
        <v>4890</v>
      </c>
      <c r="F203" s="213">
        <v>4730</v>
      </c>
      <c r="G203" s="397" t="s">
        <v>412</v>
      </c>
    </row>
    <row r="204" spans="1:7" x14ac:dyDescent="0.3">
      <c r="A204" s="189" t="s">
        <v>86</v>
      </c>
      <c r="B204" s="176" t="s">
        <v>408</v>
      </c>
      <c r="C204" s="146">
        <v>16000</v>
      </c>
      <c r="D204" s="262">
        <v>2617</v>
      </c>
      <c r="E204" s="213">
        <v>6080</v>
      </c>
      <c r="F204" s="213">
        <v>5500</v>
      </c>
      <c r="G204" s="398"/>
    </row>
    <row r="205" spans="1:7" x14ac:dyDescent="0.3">
      <c r="A205" s="189" t="s">
        <v>92</v>
      </c>
      <c r="B205" s="176" t="s">
        <v>409</v>
      </c>
      <c r="C205" s="146">
        <v>18000</v>
      </c>
      <c r="D205" s="262">
        <v>1245</v>
      </c>
      <c r="E205" s="213">
        <v>5800</v>
      </c>
      <c r="F205" s="213">
        <v>10291</v>
      </c>
      <c r="G205" s="398"/>
    </row>
    <row r="206" spans="1:7" x14ac:dyDescent="0.3">
      <c r="A206" s="189" t="s">
        <v>87</v>
      </c>
      <c r="B206" s="176" t="s">
        <v>411</v>
      </c>
      <c r="C206" s="146">
        <v>20000</v>
      </c>
      <c r="D206" s="262">
        <v>2274</v>
      </c>
      <c r="E206" s="213">
        <v>4750</v>
      </c>
      <c r="F206" s="213"/>
      <c r="G206" s="398"/>
    </row>
    <row r="207" spans="1:7" x14ac:dyDescent="0.3">
      <c r="A207" s="189" t="s">
        <v>112</v>
      </c>
      <c r="B207" s="176" t="s">
        <v>410</v>
      </c>
      <c r="C207" s="146">
        <v>10000</v>
      </c>
      <c r="D207" s="262">
        <v>4310</v>
      </c>
      <c r="E207" s="213">
        <v>4750</v>
      </c>
      <c r="F207" s="213">
        <v>7740</v>
      </c>
      <c r="G207" s="399"/>
    </row>
    <row r="208" spans="1:7" x14ac:dyDescent="0.3">
      <c r="A208" s="367" t="s">
        <v>94</v>
      </c>
      <c r="B208" s="212" t="s">
        <v>546</v>
      </c>
      <c r="C208" s="145">
        <v>12800</v>
      </c>
      <c r="D208" s="310" t="s">
        <v>545</v>
      </c>
    </row>
    <row r="209" spans="1:7" x14ac:dyDescent="0.3">
      <c r="A209" s="368" t="s">
        <v>86</v>
      </c>
      <c r="B209" s="212" t="s">
        <v>553</v>
      </c>
      <c r="C209" s="145">
        <v>23000</v>
      </c>
      <c r="D209" s="310" t="s">
        <v>547</v>
      </c>
    </row>
    <row r="210" spans="1:7" x14ac:dyDescent="0.3">
      <c r="A210" s="368" t="s">
        <v>558</v>
      </c>
      <c r="B210" s="212" t="s">
        <v>554</v>
      </c>
      <c r="C210" s="145">
        <v>50000</v>
      </c>
      <c r="D210" s="310" t="s">
        <v>549</v>
      </c>
    </row>
    <row r="211" spans="1:7" x14ac:dyDescent="0.3">
      <c r="A211" s="368" t="s">
        <v>557</v>
      </c>
      <c r="B211" s="212" t="s">
        <v>555</v>
      </c>
      <c r="C211" s="145">
        <v>30000</v>
      </c>
      <c r="D211" s="310" t="s">
        <v>548</v>
      </c>
    </row>
    <row r="212" spans="1:7" s="34" customFormat="1" x14ac:dyDescent="0.3">
      <c r="A212" s="368" t="s">
        <v>112</v>
      </c>
      <c r="B212" s="212" t="s">
        <v>556</v>
      </c>
      <c r="C212" s="145">
        <v>30000</v>
      </c>
      <c r="D212" s="310" t="s">
        <v>550</v>
      </c>
      <c r="F212" s="193"/>
      <c r="G212" s="193"/>
    </row>
    <row r="213" spans="1:7" s="34" customFormat="1" x14ac:dyDescent="0.3">
      <c r="A213" s="372" t="s">
        <v>94</v>
      </c>
      <c r="B213" s="130" t="s">
        <v>563</v>
      </c>
      <c r="C213" s="373">
        <v>21000</v>
      </c>
      <c r="D213" s="310" t="s">
        <v>568</v>
      </c>
      <c r="F213" s="193"/>
      <c r="G213" s="193"/>
    </row>
    <row r="214" spans="1:7" x14ac:dyDescent="0.3">
      <c r="A214" s="166" t="s">
        <v>86</v>
      </c>
      <c r="B214" s="130" t="s">
        <v>564</v>
      </c>
      <c r="C214" s="373">
        <v>35000</v>
      </c>
      <c r="D214" s="310" t="s">
        <v>569</v>
      </c>
    </row>
    <row r="215" spans="1:7" x14ac:dyDescent="0.3">
      <c r="A215" s="166" t="s">
        <v>558</v>
      </c>
      <c r="B215" s="130" t="s">
        <v>565</v>
      </c>
      <c r="C215" s="373">
        <v>43000</v>
      </c>
      <c r="D215" s="310" t="s">
        <v>570</v>
      </c>
    </row>
    <row r="216" spans="1:7" x14ac:dyDescent="0.3">
      <c r="A216" s="166" t="s">
        <v>92</v>
      </c>
      <c r="B216" s="130" t="s">
        <v>566</v>
      </c>
      <c r="C216" s="373">
        <v>45000</v>
      </c>
      <c r="D216" s="310" t="s">
        <v>571</v>
      </c>
    </row>
    <row r="217" spans="1:7" x14ac:dyDescent="0.3">
      <c r="A217" s="166" t="s">
        <v>112</v>
      </c>
      <c r="B217" s="130" t="s">
        <v>567</v>
      </c>
      <c r="C217" s="373">
        <v>38000</v>
      </c>
      <c r="D217" s="310" t="s">
        <v>572</v>
      </c>
    </row>
    <row r="221" spans="1:7" x14ac:dyDescent="0.3">
      <c r="A221" s="402" t="s">
        <v>453</v>
      </c>
      <c r="B221" s="402"/>
      <c r="C221" s="285">
        <v>35000</v>
      </c>
      <c r="D221" t="s">
        <v>452</v>
      </c>
    </row>
    <row r="222" spans="1:7" x14ac:dyDescent="0.3">
      <c r="A222" s="395" t="s">
        <v>455</v>
      </c>
      <c r="B222" s="396"/>
      <c r="C222" s="285">
        <v>12000</v>
      </c>
      <c r="D222" t="s">
        <v>454</v>
      </c>
    </row>
    <row r="223" spans="1:7" x14ac:dyDescent="0.3">
      <c r="A223" s="395" t="s">
        <v>456</v>
      </c>
      <c r="B223" s="396"/>
      <c r="C223" s="285"/>
    </row>
  </sheetData>
  <autoFilter ref="A2:F207" xr:uid="{00000000-0001-0000-0000-000000000000}"/>
  <mergeCells count="6">
    <mergeCell ref="A222:B222"/>
    <mergeCell ref="A223:B223"/>
    <mergeCell ref="G203:G207"/>
    <mergeCell ref="A1:F1"/>
    <mergeCell ref="E55:E58"/>
    <mergeCell ref="A221:B221"/>
  </mergeCells>
  <phoneticPr fontId="11" type="noConversion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48EA-04CF-45A2-B344-C013432A6386}">
  <sheetPr>
    <tabColor rgb="FFFFFF00"/>
  </sheetPr>
  <dimension ref="A1:J23"/>
  <sheetViews>
    <sheetView workbookViewId="0">
      <selection activeCell="M2" sqref="M2"/>
    </sheetView>
  </sheetViews>
  <sheetFormatPr baseColWidth="10" defaultRowHeight="15" x14ac:dyDescent="0.25"/>
  <cols>
    <col min="1" max="1" width="35.140625" customWidth="1"/>
  </cols>
  <sheetData>
    <row r="1" spans="1:10" x14ac:dyDescent="0.25">
      <c r="G1" s="247" t="s">
        <v>390</v>
      </c>
      <c r="H1" s="247"/>
      <c r="I1" s="247" t="s">
        <v>390</v>
      </c>
      <c r="J1" s="247" t="s">
        <v>390</v>
      </c>
    </row>
    <row r="2" spans="1:10" ht="15.75" x14ac:dyDescent="0.25">
      <c r="A2" s="35" t="s">
        <v>562</v>
      </c>
      <c r="B2" s="35" t="s">
        <v>50</v>
      </c>
      <c r="C2" s="36" t="s">
        <v>2</v>
      </c>
      <c r="D2" s="37" t="s">
        <v>51</v>
      </c>
      <c r="E2" s="37" t="s">
        <v>57</v>
      </c>
      <c r="F2" s="50" t="s">
        <v>139</v>
      </c>
      <c r="G2" s="50">
        <v>30</v>
      </c>
      <c r="H2" s="38">
        <v>45</v>
      </c>
      <c r="I2" s="38">
        <v>60</v>
      </c>
      <c r="J2" s="38">
        <v>90</v>
      </c>
    </row>
    <row r="3" spans="1:10" ht="15.75" x14ac:dyDescent="0.25">
      <c r="A3" s="39" t="s">
        <v>56</v>
      </c>
      <c r="B3" s="40" t="str">
        <f>'VALOR REPUESTOS'!$A$12</f>
        <v>A5W30</v>
      </c>
      <c r="C3" s="27">
        <f>'VALOR REPUESTOS'!$C$12</f>
        <v>8000</v>
      </c>
      <c r="D3" s="28">
        <v>5.5</v>
      </c>
      <c r="E3" s="29">
        <f t="shared" ref="E3:E14" si="0">C3*D3</f>
        <v>44000</v>
      </c>
      <c r="F3" s="29">
        <f>$E$3</f>
        <v>44000</v>
      </c>
      <c r="G3" s="29">
        <f t="shared" ref="G3:J3" si="1">$E$3</f>
        <v>44000</v>
      </c>
      <c r="H3" s="29">
        <f t="shared" si="1"/>
        <v>44000</v>
      </c>
      <c r="I3" s="29">
        <f t="shared" si="1"/>
        <v>44000</v>
      </c>
      <c r="J3" s="29">
        <f t="shared" si="1"/>
        <v>44000</v>
      </c>
    </row>
    <row r="4" spans="1:10" ht="15.75" x14ac:dyDescent="0.25">
      <c r="A4" s="39" t="s">
        <v>575</v>
      </c>
      <c r="B4" s="215" t="str">
        <f>'VALOR REPUESTOS'!$A$213</f>
        <v>FM</v>
      </c>
      <c r="C4" s="27">
        <f>'VALOR REPUESTOS'!$C$213</f>
        <v>21000</v>
      </c>
      <c r="D4" s="28">
        <v>1</v>
      </c>
      <c r="E4" s="29">
        <f t="shared" si="0"/>
        <v>21000</v>
      </c>
      <c r="F4" s="29">
        <f>$E$4</f>
        <v>21000</v>
      </c>
      <c r="G4" s="29">
        <f t="shared" ref="G4:J4" si="2">$E$4</f>
        <v>21000</v>
      </c>
      <c r="H4" s="29">
        <f t="shared" si="2"/>
        <v>21000</v>
      </c>
      <c r="I4" s="29">
        <f t="shared" si="2"/>
        <v>21000</v>
      </c>
      <c r="J4" s="29">
        <f t="shared" si="2"/>
        <v>21000</v>
      </c>
    </row>
    <row r="5" spans="1:10" ht="15.75" x14ac:dyDescent="0.25">
      <c r="A5" s="124" t="s">
        <v>223</v>
      </c>
      <c r="B5" s="40" t="str">
        <f>'VALOR REPUESTOS'!$A$17</f>
        <v>GTC</v>
      </c>
      <c r="C5" s="27">
        <f>'VALOR REPUESTOS'!$C$17</f>
        <v>3500</v>
      </c>
      <c r="D5" s="28">
        <v>1</v>
      </c>
      <c r="E5" s="29">
        <f t="shared" si="0"/>
        <v>3500</v>
      </c>
      <c r="F5" s="29">
        <f>$E$5</f>
        <v>3500</v>
      </c>
      <c r="G5" s="29">
        <f t="shared" ref="G5:J5" si="3">$E$5</f>
        <v>3500</v>
      </c>
      <c r="H5" s="29">
        <f t="shared" si="3"/>
        <v>3500</v>
      </c>
      <c r="I5" s="29">
        <f t="shared" si="3"/>
        <v>3500</v>
      </c>
      <c r="J5" s="29">
        <f t="shared" si="3"/>
        <v>3500</v>
      </c>
    </row>
    <row r="6" spans="1:10" ht="15.75" x14ac:dyDescent="0.25">
      <c r="A6" s="39" t="s">
        <v>573</v>
      </c>
      <c r="B6" s="40" t="str">
        <f>'VALOR REPUESTOS'!$A$214</f>
        <v>FA</v>
      </c>
      <c r="C6" s="27">
        <f>'VALOR REPUESTOS'!$C$214</f>
        <v>35000</v>
      </c>
      <c r="D6" s="28">
        <v>1</v>
      </c>
      <c r="E6" s="29">
        <f t="shared" si="0"/>
        <v>35000</v>
      </c>
      <c r="F6" s="29">
        <f>$E$6</f>
        <v>35000</v>
      </c>
      <c r="G6" s="29">
        <f t="shared" ref="G6:J6" si="4">$E$6</f>
        <v>35000</v>
      </c>
      <c r="H6" s="29">
        <f t="shared" si="4"/>
        <v>35000</v>
      </c>
      <c r="I6" s="29">
        <f t="shared" si="4"/>
        <v>35000</v>
      </c>
      <c r="J6" s="29">
        <f t="shared" si="4"/>
        <v>35000</v>
      </c>
    </row>
    <row r="7" spans="1:10" ht="15.75" x14ac:dyDescent="0.25">
      <c r="A7" s="39" t="s">
        <v>574</v>
      </c>
      <c r="B7" s="40" t="str">
        <f>'VALOR REPUESTOS'!$A$216</f>
        <v>FP</v>
      </c>
      <c r="C7" s="27">
        <f>'VALOR REPUESTOS'!$C$216</f>
        <v>45000</v>
      </c>
      <c r="D7" s="28">
        <v>1</v>
      </c>
      <c r="E7" s="29">
        <f t="shared" si="0"/>
        <v>45000</v>
      </c>
      <c r="F7" s="29"/>
      <c r="G7" s="29">
        <f>$E$7</f>
        <v>45000</v>
      </c>
      <c r="H7" s="29"/>
      <c r="I7" s="29">
        <f>$E$7</f>
        <v>45000</v>
      </c>
      <c r="J7" s="29">
        <f>$E$7</f>
        <v>45000</v>
      </c>
    </row>
    <row r="8" spans="1:10" ht="15.75" x14ac:dyDescent="0.25">
      <c r="A8" s="39" t="s">
        <v>208</v>
      </c>
      <c r="B8" s="40" t="str">
        <f>'VALOR REPUESTOS'!$A$16</f>
        <v>LLP</v>
      </c>
      <c r="C8" s="27">
        <f>'VALOR REPUESTOS'!$C$16</f>
        <v>3500</v>
      </c>
      <c r="D8" s="28">
        <v>1</v>
      </c>
      <c r="E8" s="29">
        <f t="shared" si="0"/>
        <v>3500</v>
      </c>
      <c r="F8" s="29">
        <f>$E$8</f>
        <v>3500</v>
      </c>
      <c r="G8" s="29">
        <f>$E$8</f>
        <v>3500</v>
      </c>
      <c r="H8" s="29">
        <f>$E$8</f>
        <v>3500</v>
      </c>
      <c r="I8" s="29">
        <f>$E$8</f>
        <v>3500</v>
      </c>
      <c r="J8" s="29">
        <f>$E$8</f>
        <v>3500</v>
      </c>
    </row>
    <row r="9" spans="1:10" ht="15.75" x14ac:dyDescent="0.25">
      <c r="A9" s="11" t="s">
        <v>71</v>
      </c>
      <c r="B9" s="40" t="str">
        <f>'VALOR REPUESTOS'!$A$8</f>
        <v>75W90</v>
      </c>
      <c r="C9" s="27">
        <f>'VALOR REPUESTOS'!$C$8</f>
        <v>12000</v>
      </c>
      <c r="D9" s="28"/>
      <c r="E9" s="29">
        <f t="shared" si="0"/>
        <v>0</v>
      </c>
      <c r="F9" s="29"/>
      <c r="G9" s="10"/>
      <c r="H9" s="29"/>
      <c r="I9" s="10"/>
      <c r="J9" s="29"/>
    </row>
    <row r="10" spans="1:10" ht="15.75" x14ac:dyDescent="0.25">
      <c r="A10" s="11" t="s">
        <v>576</v>
      </c>
      <c r="B10" s="40" t="str">
        <f>'VALOR REPUESTOS'!$A$217</f>
        <v>BUJ</v>
      </c>
      <c r="C10" s="27">
        <f>'VALOR REPUESTOS'!$C$217</f>
        <v>38000</v>
      </c>
      <c r="D10" s="28">
        <v>4</v>
      </c>
      <c r="E10" s="29">
        <f t="shared" si="0"/>
        <v>152000</v>
      </c>
      <c r="F10" s="29"/>
      <c r="G10" s="10"/>
      <c r="H10" s="29"/>
      <c r="I10" s="10"/>
      <c r="J10" s="29">
        <f>E10</f>
        <v>152000</v>
      </c>
    </row>
    <row r="11" spans="1:10" ht="15.75" x14ac:dyDescent="0.25">
      <c r="A11" s="11" t="s">
        <v>577</v>
      </c>
      <c r="B11" s="40" t="str">
        <f>'VALOR REPUESTOS'!$A$215</f>
        <v>CALT</v>
      </c>
      <c r="C11" s="27">
        <f>'VALOR REPUESTOS'!$C$215</f>
        <v>43000</v>
      </c>
      <c r="D11" s="28">
        <v>1</v>
      </c>
      <c r="E11" s="29">
        <f t="shared" si="0"/>
        <v>43000</v>
      </c>
      <c r="F11" s="29"/>
      <c r="G11" s="10"/>
      <c r="H11" s="29"/>
      <c r="I11" s="10"/>
      <c r="J11" s="29">
        <f>E11</f>
        <v>43000</v>
      </c>
    </row>
    <row r="12" spans="1:10" ht="15.75" x14ac:dyDescent="0.25">
      <c r="A12" s="39" t="s">
        <v>61</v>
      </c>
      <c r="B12" s="40" t="str">
        <f>'VALOR REPUESTOS'!$A$9</f>
        <v>AL3C1F</v>
      </c>
      <c r="C12" s="27">
        <f>'VALOR REPUESTOS'!$C$9</f>
        <v>6800</v>
      </c>
      <c r="D12" s="28">
        <v>1</v>
      </c>
      <c r="E12" s="29">
        <f t="shared" si="0"/>
        <v>6800</v>
      </c>
      <c r="F12" s="29"/>
      <c r="G12" s="29"/>
      <c r="H12" s="29">
        <f>$E$12</f>
        <v>6800</v>
      </c>
      <c r="I12" s="29"/>
      <c r="J12" s="29">
        <f>$E$12</f>
        <v>6800</v>
      </c>
    </row>
    <row r="13" spans="1:10" ht="15.75" x14ac:dyDescent="0.25">
      <c r="A13" s="143" t="s">
        <v>120</v>
      </c>
      <c r="B13" s="68" t="str">
        <f>'VALOR REPUESTOS'!$A$3</f>
        <v>AL1C1</v>
      </c>
      <c r="C13" s="29">
        <f>'VALOR REPUESTOS'!$C$3</f>
        <v>6000</v>
      </c>
      <c r="D13" s="69"/>
      <c r="E13" s="29">
        <f t="shared" si="0"/>
        <v>0</v>
      </c>
      <c r="F13" s="29"/>
      <c r="G13" s="29"/>
      <c r="H13" s="29"/>
      <c r="I13" s="29"/>
      <c r="J13" s="29"/>
    </row>
    <row r="14" spans="1:10" ht="15.75" x14ac:dyDescent="0.25">
      <c r="A14" s="40" t="s">
        <v>48</v>
      </c>
      <c r="B14" s="40" t="str">
        <f>'VALOR REPUESTOS'!$A$11</f>
        <v>MATEI</v>
      </c>
      <c r="C14" s="27">
        <f>'VALOR REPUESTOS'!$C$11</f>
        <v>10000</v>
      </c>
      <c r="D14" s="28">
        <v>1</v>
      </c>
      <c r="E14" s="29">
        <f t="shared" si="0"/>
        <v>10000</v>
      </c>
      <c r="F14" s="29">
        <f>$E$14</f>
        <v>10000</v>
      </c>
      <c r="G14" s="29">
        <f>$E$14</f>
        <v>10000</v>
      </c>
      <c r="H14" s="29">
        <f>$E$14</f>
        <v>10000</v>
      </c>
      <c r="I14" s="29">
        <f>$E$14</f>
        <v>10000</v>
      </c>
      <c r="J14" s="29">
        <f>$E$14</f>
        <v>10000</v>
      </c>
    </row>
    <row r="15" spans="1:10" ht="15.75" x14ac:dyDescent="0.25">
      <c r="A15" s="41" t="s">
        <v>1</v>
      </c>
      <c r="B15" s="40" t="str">
        <f>'VALOR REPUESTOS'!$A$10</f>
        <v>MO</v>
      </c>
      <c r="C15" s="27">
        <f>'VALOR REPUESTOS'!$C$10</f>
        <v>38000</v>
      </c>
      <c r="D15" s="28"/>
      <c r="E15" s="29"/>
      <c r="F15" s="42">
        <f>C15*F18</f>
        <v>76000</v>
      </c>
      <c r="G15" s="42">
        <f>C15*G18</f>
        <v>76000</v>
      </c>
      <c r="H15" s="42">
        <f>C15*H18</f>
        <v>95000</v>
      </c>
      <c r="I15" s="42">
        <f>C15*I18</f>
        <v>95000</v>
      </c>
      <c r="J15" s="42">
        <f>C15*J18</f>
        <v>114000</v>
      </c>
    </row>
    <row r="16" spans="1:10" ht="15.75" x14ac:dyDescent="0.25">
      <c r="A16" s="43" t="s">
        <v>55</v>
      </c>
      <c r="B16" s="403"/>
      <c r="C16" s="404"/>
      <c r="D16" s="404"/>
      <c r="E16" s="405"/>
      <c r="F16" s="45">
        <f>SUM(F3:F15)</f>
        <v>193000</v>
      </c>
      <c r="G16" s="45">
        <f>SUM(G3:G15)</f>
        <v>238000</v>
      </c>
      <c r="H16" s="45">
        <f>SUM(H3:H15)</f>
        <v>218800</v>
      </c>
      <c r="I16" s="45">
        <f>SUM(I3:I15)</f>
        <v>257000</v>
      </c>
      <c r="J16" s="45">
        <f>SUM(J3:J15)</f>
        <v>477800</v>
      </c>
    </row>
    <row r="17" spans="1:10" ht="15.75" x14ac:dyDescent="0.25">
      <c r="A17" s="87" t="s">
        <v>63</v>
      </c>
      <c r="B17" s="390"/>
      <c r="C17" s="390"/>
      <c r="D17" s="390"/>
      <c r="E17" s="390"/>
      <c r="F17" s="151">
        <f t="shared" ref="F17:J17" si="5">F16*1.19</f>
        <v>229670</v>
      </c>
      <c r="G17" s="151">
        <f t="shared" si="5"/>
        <v>283220</v>
      </c>
      <c r="H17" s="151">
        <f t="shared" si="5"/>
        <v>260372</v>
      </c>
      <c r="I17" s="151">
        <f t="shared" si="5"/>
        <v>305830</v>
      </c>
      <c r="J17" s="151">
        <f t="shared" si="5"/>
        <v>568582</v>
      </c>
    </row>
    <row r="18" spans="1:10" x14ac:dyDescent="0.25">
      <c r="A18" s="96" t="s">
        <v>64</v>
      </c>
      <c r="B18" s="391"/>
      <c r="C18" s="391"/>
      <c r="D18" s="391"/>
      <c r="E18" s="391"/>
      <c r="F18" s="97">
        <v>2</v>
      </c>
      <c r="G18" s="97">
        <v>2</v>
      </c>
      <c r="H18" s="97">
        <v>2.5</v>
      </c>
      <c r="I18" s="97">
        <v>2.5</v>
      </c>
      <c r="J18" s="97">
        <v>3</v>
      </c>
    </row>
    <row r="21" spans="1:10" x14ac:dyDescent="0.25">
      <c r="A21" s="406" t="s">
        <v>562</v>
      </c>
      <c r="B21" s="406"/>
      <c r="C21" s="406"/>
      <c r="D21" s="406"/>
      <c r="E21" s="406"/>
      <c r="F21" s="406"/>
    </row>
    <row r="22" spans="1:10" ht="15.75" x14ac:dyDescent="0.25">
      <c r="A22" s="35" t="s">
        <v>559</v>
      </c>
      <c r="B22" s="50" t="s">
        <v>139</v>
      </c>
      <c r="C22" s="50">
        <v>30</v>
      </c>
      <c r="D22" s="38">
        <v>45</v>
      </c>
      <c r="E22" s="38">
        <v>60</v>
      </c>
      <c r="F22" s="38">
        <v>90</v>
      </c>
    </row>
    <row r="23" spans="1:10" x14ac:dyDescent="0.25">
      <c r="A23" s="371" t="s">
        <v>524</v>
      </c>
      <c r="B23" s="374">
        <v>193000</v>
      </c>
      <c r="C23" s="374">
        <v>238000</v>
      </c>
      <c r="D23" s="374">
        <v>218800</v>
      </c>
      <c r="E23" s="374">
        <v>257000</v>
      </c>
      <c r="F23" s="374">
        <v>477800</v>
      </c>
    </row>
  </sheetData>
  <mergeCells count="4">
    <mergeCell ref="B16:E16"/>
    <mergeCell ref="B17:E17"/>
    <mergeCell ref="B18:E18"/>
    <mergeCell ref="A21:F2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0D52D-2680-42EA-8392-AF3F488CD57F}">
  <sheetPr>
    <tabColor rgb="FFFFFF00"/>
  </sheetPr>
  <dimension ref="A1:J14"/>
  <sheetViews>
    <sheetView zoomScale="140" zoomScaleNormal="140" workbookViewId="0">
      <selection activeCell="J2" sqref="J2:J11"/>
    </sheetView>
  </sheetViews>
  <sheetFormatPr baseColWidth="10" defaultRowHeight="15" x14ac:dyDescent="0.25"/>
  <cols>
    <col min="1" max="1" width="33.85546875" bestFit="1" customWidth="1"/>
    <col min="2" max="2" width="9.140625" customWidth="1"/>
    <col min="3" max="3" width="13.85546875" bestFit="1" customWidth="1"/>
    <col min="4" max="4" width="10.5703125" bestFit="1" customWidth="1"/>
    <col min="5" max="5" width="13.42578125" bestFit="1" customWidth="1"/>
    <col min="6" max="10" width="10.42578125" bestFit="1" customWidth="1"/>
  </cols>
  <sheetData>
    <row r="1" spans="1:10" ht="15.75" x14ac:dyDescent="0.25">
      <c r="A1" s="7" t="s">
        <v>283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 t="s">
        <v>101</v>
      </c>
      <c r="H1" s="9" t="s">
        <v>114</v>
      </c>
      <c r="I1" s="9" t="s">
        <v>481</v>
      </c>
      <c r="J1" s="8">
        <v>100</v>
      </c>
    </row>
    <row r="2" spans="1:10" ht="15.75" x14ac:dyDescent="0.25">
      <c r="A2" s="11" t="s">
        <v>56</v>
      </c>
      <c r="B2" s="13" t="str">
        <f>'VALOR REPUESTOS'!$A$15</f>
        <v>10W40</v>
      </c>
      <c r="C2" s="12">
        <f>'VALOR REPUESTOS'!$C$15</f>
        <v>10000</v>
      </c>
      <c r="D2" s="15">
        <v>5</v>
      </c>
      <c r="E2" s="10">
        <f t="shared" ref="E2:E10" si="0">C2*D2</f>
        <v>50000</v>
      </c>
      <c r="F2" s="10">
        <f>$E$2</f>
        <v>50000</v>
      </c>
      <c r="G2" s="10">
        <f t="shared" ref="G2:J2" si="1">$E$2</f>
        <v>50000</v>
      </c>
      <c r="H2" s="10">
        <f t="shared" si="1"/>
        <v>50000</v>
      </c>
      <c r="I2" s="10">
        <f>$E$2</f>
        <v>50000</v>
      </c>
      <c r="J2" s="10">
        <f t="shared" si="1"/>
        <v>50000</v>
      </c>
    </row>
    <row r="3" spans="1:10" ht="15.75" x14ac:dyDescent="0.25">
      <c r="A3" s="11" t="s">
        <v>52</v>
      </c>
      <c r="B3" s="13" t="str">
        <f>'VALOR REPUESTOS'!$A$163</f>
        <v>FM</v>
      </c>
      <c r="C3" s="12">
        <f>'VALOR REPUESTOS'!$C$163</f>
        <v>10000</v>
      </c>
      <c r="D3" s="15">
        <v>1</v>
      </c>
      <c r="E3" s="10">
        <f t="shared" si="0"/>
        <v>10000</v>
      </c>
      <c r="F3" s="10">
        <f>$E$3</f>
        <v>10000</v>
      </c>
      <c r="G3" s="10">
        <f t="shared" ref="G3:J3" si="2">$E$3</f>
        <v>10000</v>
      </c>
      <c r="H3" s="10">
        <f t="shared" si="2"/>
        <v>10000</v>
      </c>
      <c r="I3" s="10">
        <f>$E$3</f>
        <v>10000</v>
      </c>
      <c r="J3" s="10">
        <f t="shared" si="2"/>
        <v>10000</v>
      </c>
    </row>
    <row r="4" spans="1:10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>$E$4</f>
        <v>3500</v>
      </c>
      <c r="J4" s="10">
        <f t="shared" si="3"/>
        <v>3500</v>
      </c>
    </row>
    <row r="5" spans="1:10" ht="15.75" x14ac:dyDescent="0.25">
      <c r="A5" s="11" t="s">
        <v>60</v>
      </c>
      <c r="B5" s="13" t="str">
        <f>'VALOR REPUESTOS'!$A$165</f>
        <v>FA</v>
      </c>
      <c r="C5" s="12">
        <f>'VALOR REPUESTOS'!$C$165</f>
        <v>15000</v>
      </c>
      <c r="D5" s="15">
        <v>1</v>
      </c>
      <c r="E5" s="10">
        <f t="shared" si="0"/>
        <v>15000</v>
      </c>
      <c r="F5" s="10"/>
      <c r="G5" s="10">
        <f>$E$5</f>
        <v>15000</v>
      </c>
      <c r="H5" s="10">
        <f t="shared" ref="H5:J5" si="4">$E$5</f>
        <v>15000</v>
      </c>
      <c r="I5" s="10"/>
      <c r="J5" s="10">
        <f t="shared" si="4"/>
        <v>15000</v>
      </c>
    </row>
    <row r="6" spans="1:10" ht="15.75" x14ac:dyDescent="0.25">
      <c r="A6" s="39" t="s">
        <v>208</v>
      </c>
      <c r="B6" s="13" t="str">
        <f>'VALOR REPUESTOS'!$A$16</f>
        <v>LLP</v>
      </c>
      <c r="C6" s="27">
        <f>'VALOR REPUESTOS'!$C$16</f>
        <v>3500</v>
      </c>
      <c r="D6" s="28">
        <v>1</v>
      </c>
      <c r="E6" s="29">
        <f t="shared" si="0"/>
        <v>3500</v>
      </c>
      <c r="F6" s="10">
        <f>$E$6</f>
        <v>3500</v>
      </c>
      <c r="G6" s="10">
        <f t="shared" ref="G6:J6" si="5">$E$6</f>
        <v>3500</v>
      </c>
      <c r="H6" s="10">
        <f t="shared" si="5"/>
        <v>3500</v>
      </c>
      <c r="I6" s="10">
        <f>$E$6</f>
        <v>3500</v>
      </c>
      <c r="J6" s="10">
        <f t="shared" si="5"/>
        <v>3500</v>
      </c>
    </row>
    <row r="7" spans="1:10" ht="15.75" x14ac:dyDescent="0.25">
      <c r="A7" s="11" t="s">
        <v>100</v>
      </c>
      <c r="B7" s="13" t="str">
        <f>'VALOR REPUESTOS'!$A$164</f>
        <v>FC</v>
      </c>
      <c r="C7" s="12">
        <f>'VALOR REPUESTOS'!$C$164</f>
        <v>15000</v>
      </c>
      <c r="D7" s="15">
        <v>1</v>
      </c>
      <c r="E7" s="10">
        <f t="shared" si="0"/>
        <v>15000</v>
      </c>
      <c r="F7" s="10"/>
      <c r="G7" s="10"/>
      <c r="H7" s="10">
        <f>$E$7</f>
        <v>15000</v>
      </c>
      <c r="I7" s="10"/>
      <c r="J7" s="10"/>
    </row>
    <row r="8" spans="1:10" ht="15.75" x14ac:dyDescent="0.25">
      <c r="A8" s="39" t="s">
        <v>61</v>
      </c>
      <c r="B8" s="40" t="str">
        <f>'VALOR REPUESTOS'!$A$9</f>
        <v>AL3C1F</v>
      </c>
      <c r="C8" s="27">
        <f>'VALOR REPUESTOS'!$C$9</f>
        <v>6800</v>
      </c>
      <c r="D8" s="28">
        <v>1</v>
      </c>
      <c r="E8" s="29">
        <f t="shared" si="0"/>
        <v>6800</v>
      </c>
      <c r="F8" s="29"/>
      <c r="G8" s="29"/>
      <c r="H8" s="29"/>
      <c r="I8" s="29"/>
      <c r="J8" s="10">
        <f>$E$8</f>
        <v>6800</v>
      </c>
    </row>
    <row r="9" spans="1:10" s="34" customFormat="1" ht="15.75" x14ac:dyDescent="0.25">
      <c r="A9" s="65" t="s">
        <v>113</v>
      </c>
      <c r="B9" s="66" t="str">
        <f>'VALOR REPUESTOS'!$A$166</f>
        <v>BUJ</v>
      </c>
      <c r="C9" s="10">
        <f>'VALOR REPUESTOS'!$C$166</f>
        <v>15000</v>
      </c>
      <c r="D9" s="67">
        <v>4</v>
      </c>
      <c r="E9" s="10">
        <f t="shared" si="0"/>
        <v>60000</v>
      </c>
      <c r="F9" s="10"/>
      <c r="G9" s="10"/>
      <c r="H9" s="10"/>
      <c r="I9" s="10"/>
      <c r="J9" s="10">
        <f>$E$9</f>
        <v>60000</v>
      </c>
    </row>
    <row r="10" spans="1:10" ht="15.75" x14ac:dyDescent="0.25">
      <c r="A10" s="13" t="s">
        <v>48</v>
      </c>
      <c r="B10" s="13" t="str">
        <f>'VALOR REPUESTOS'!$A$11</f>
        <v>MATEI</v>
      </c>
      <c r="C10" s="12">
        <f>'VALOR REPUESTOS'!$C$11</f>
        <v>10000</v>
      </c>
      <c r="D10" s="15">
        <v>1</v>
      </c>
      <c r="E10" s="10">
        <f t="shared" si="0"/>
        <v>10000</v>
      </c>
      <c r="F10" s="10">
        <f>$E$10</f>
        <v>10000</v>
      </c>
      <c r="G10" s="10">
        <f t="shared" ref="G10:J10" si="6">$E$10</f>
        <v>10000</v>
      </c>
      <c r="H10" s="10">
        <f t="shared" si="6"/>
        <v>10000</v>
      </c>
      <c r="I10" s="10">
        <f>$E$10</f>
        <v>10000</v>
      </c>
      <c r="J10" s="10">
        <f t="shared" si="6"/>
        <v>10000</v>
      </c>
    </row>
    <row r="11" spans="1:10" ht="15.75" x14ac:dyDescent="0.25">
      <c r="A11" s="20" t="s">
        <v>1</v>
      </c>
      <c r="B11" s="13" t="str">
        <f>'VALOR REPUESTOS'!$A$10</f>
        <v>MO</v>
      </c>
      <c r="C11" s="27">
        <f>'VALOR REPUESTOS'!$C$10</f>
        <v>38000</v>
      </c>
      <c r="D11" s="15"/>
      <c r="E11" s="10"/>
      <c r="F11" s="17">
        <f>C11*F14</f>
        <v>57000</v>
      </c>
      <c r="G11" s="17">
        <f>C11*G14</f>
        <v>76000</v>
      </c>
      <c r="H11" s="17">
        <f>C11*H14</f>
        <v>76000</v>
      </c>
      <c r="I11" s="17">
        <f>C11*I14</f>
        <v>76000</v>
      </c>
      <c r="J11" s="17">
        <f>C11*J14</f>
        <v>95000</v>
      </c>
    </row>
    <row r="12" spans="1:10" ht="15.75" x14ac:dyDescent="0.25">
      <c r="A12" s="2" t="s">
        <v>55</v>
      </c>
      <c r="B12" s="2"/>
      <c r="C12" s="5" t="s">
        <v>3</v>
      </c>
      <c r="D12" s="5"/>
      <c r="E12" s="6"/>
      <c r="F12" s="6">
        <f>SUM(F2:F11)</f>
        <v>134000</v>
      </c>
      <c r="G12" s="6">
        <f>SUM(G2:G11)</f>
        <v>168000</v>
      </c>
      <c r="H12" s="6">
        <f>SUM(H2:H11)</f>
        <v>183000</v>
      </c>
      <c r="I12" s="6">
        <f>SUM(I2:I11)</f>
        <v>153000</v>
      </c>
      <c r="J12" s="6">
        <f>SUM(J2:J11)</f>
        <v>253800</v>
      </c>
    </row>
    <row r="13" spans="1:10" ht="15.75" x14ac:dyDescent="0.25">
      <c r="A13" s="82" t="s">
        <v>63</v>
      </c>
      <c r="B13" s="84"/>
      <c r="C13" s="83"/>
      <c r="D13" s="84"/>
      <c r="E13" s="84"/>
      <c r="F13" s="86">
        <f>F12*1.19</f>
        <v>159460</v>
      </c>
      <c r="G13" s="86">
        <f>G12*1.19</f>
        <v>199920</v>
      </c>
      <c r="H13" s="86">
        <f>H12*1.19</f>
        <v>217770</v>
      </c>
      <c r="I13" s="86">
        <f>I12*1.19</f>
        <v>182070</v>
      </c>
      <c r="J13" s="86">
        <f>J12*1.19</f>
        <v>302022</v>
      </c>
    </row>
    <row r="14" spans="1:10" x14ac:dyDescent="0.25">
      <c r="A14" s="94" t="s">
        <v>64</v>
      </c>
      <c r="B14" s="91"/>
      <c r="C14" s="92"/>
      <c r="D14" s="91"/>
      <c r="E14" s="91"/>
      <c r="F14" s="93">
        <v>1.5</v>
      </c>
      <c r="G14" s="93">
        <v>2</v>
      </c>
      <c r="H14" s="93">
        <v>2</v>
      </c>
      <c r="I14" s="93">
        <v>2</v>
      </c>
      <c r="J14" s="93">
        <v>2.5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9C5AD-3F29-459C-AD74-0DB53992254F}">
  <sheetPr>
    <tabColor rgb="FFFFFF00"/>
  </sheetPr>
  <dimension ref="A1:J22"/>
  <sheetViews>
    <sheetView topLeftCell="A158" zoomScale="140" zoomScaleNormal="140" workbookViewId="0">
      <selection activeCell="F28" sqref="C28:F208"/>
    </sheetView>
  </sheetViews>
  <sheetFormatPr baseColWidth="10" defaultRowHeight="15" x14ac:dyDescent="0.25"/>
  <cols>
    <col min="1" max="1" width="58.85546875" customWidth="1"/>
    <col min="4" max="4" width="13.140625" customWidth="1"/>
  </cols>
  <sheetData>
    <row r="1" spans="1:10" ht="77.25" customHeight="1" x14ac:dyDescent="0.25">
      <c r="A1" s="54" t="s">
        <v>561</v>
      </c>
      <c r="B1" s="7" t="s">
        <v>50</v>
      </c>
      <c r="C1" s="24" t="s">
        <v>2</v>
      </c>
      <c r="D1" s="21" t="s">
        <v>51</v>
      </c>
      <c r="E1" s="57" t="s">
        <v>57</v>
      </c>
      <c r="F1" s="24" t="s">
        <v>484</v>
      </c>
      <c r="G1" s="24" t="s">
        <v>101</v>
      </c>
      <c r="H1" s="24" t="s">
        <v>481</v>
      </c>
      <c r="I1" s="30" t="s">
        <v>114</v>
      </c>
      <c r="J1" s="30">
        <v>100</v>
      </c>
    </row>
    <row r="2" spans="1:10" ht="15.75" x14ac:dyDescent="0.25">
      <c r="A2" s="123" t="s">
        <v>56</v>
      </c>
      <c r="B2" s="68" t="str">
        <f>'VALOR REPUESTOS'!$A$13</f>
        <v>A0W20</v>
      </c>
      <c r="C2" s="29">
        <f>'VALOR REPUESTOS'!$C$13</f>
        <v>11000</v>
      </c>
      <c r="D2" s="69">
        <v>3.6</v>
      </c>
      <c r="E2" s="29">
        <f>C2*D2</f>
        <v>39600</v>
      </c>
      <c r="F2" s="29">
        <f>E2</f>
        <v>39600</v>
      </c>
      <c r="G2" s="29">
        <f t="shared" ref="G2:J2" si="0">F2</f>
        <v>39600</v>
      </c>
      <c r="H2" s="29">
        <f t="shared" si="0"/>
        <v>39600</v>
      </c>
      <c r="I2" s="29">
        <f t="shared" si="0"/>
        <v>39600</v>
      </c>
      <c r="J2" s="29">
        <f t="shared" si="0"/>
        <v>39600</v>
      </c>
    </row>
    <row r="3" spans="1:10" ht="15.75" x14ac:dyDescent="0.25">
      <c r="A3" s="123" t="s">
        <v>52</v>
      </c>
      <c r="B3" s="179" t="str">
        <f>'VALOR REPUESTOS'!$A$208</f>
        <v>FM</v>
      </c>
      <c r="C3" s="29">
        <f>'VALOR REPUESTOS'!$C$208</f>
        <v>12800</v>
      </c>
      <c r="D3" s="69">
        <v>1</v>
      </c>
      <c r="E3" s="29">
        <f t="shared" ref="E3:E11" si="1">C3*D3</f>
        <v>12800</v>
      </c>
      <c r="F3" s="29">
        <f t="shared" ref="F3:J7" si="2">E3</f>
        <v>12800</v>
      </c>
      <c r="G3" s="29">
        <f t="shared" si="2"/>
        <v>12800</v>
      </c>
      <c r="H3" s="29">
        <f t="shared" si="2"/>
        <v>12800</v>
      </c>
      <c r="I3" s="29">
        <f t="shared" si="2"/>
        <v>12800</v>
      </c>
      <c r="J3" s="29">
        <f t="shared" si="2"/>
        <v>12800</v>
      </c>
    </row>
    <row r="4" spans="1:10" ht="15.75" x14ac:dyDescent="0.25">
      <c r="A4" s="124" t="s">
        <v>223</v>
      </c>
      <c r="B4" s="66" t="str">
        <f>'VALOR REPUESTOS'!$A$17</f>
        <v>GTC</v>
      </c>
      <c r="C4" s="29">
        <f>'VALOR REPUESTOS'!$C$17</f>
        <v>3500</v>
      </c>
      <c r="D4" s="28">
        <v>1</v>
      </c>
      <c r="E4" s="10">
        <f t="shared" si="1"/>
        <v>3500</v>
      </c>
      <c r="F4" s="29">
        <f t="shared" si="2"/>
        <v>3500</v>
      </c>
      <c r="G4" s="29">
        <f t="shared" si="2"/>
        <v>3500</v>
      </c>
      <c r="H4" s="29">
        <f t="shared" si="2"/>
        <v>3500</v>
      </c>
      <c r="I4" s="29">
        <f t="shared" si="2"/>
        <v>3500</v>
      </c>
      <c r="J4" s="29">
        <f t="shared" si="2"/>
        <v>3500</v>
      </c>
    </row>
    <row r="5" spans="1:10" ht="15.75" x14ac:dyDescent="0.25">
      <c r="A5" s="123" t="s">
        <v>60</v>
      </c>
      <c r="B5" s="66" t="str">
        <f>'VALOR REPUESTOS'!$A$209</f>
        <v>FA</v>
      </c>
      <c r="C5" s="29">
        <f>'VALOR REPUESTOS'!$C$209</f>
        <v>23000</v>
      </c>
      <c r="D5" s="69">
        <v>1</v>
      </c>
      <c r="E5" s="29">
        <f t="shared" si="1"/>
        <v>23000</v>
      </c>
      <c r="F5" s="29"/>
      <c r="G5" s="29">
        <f>E5</f>
        <v>23000</v>
      </c>
      <c r="H5" s="29"/>
      <c r="I5" s="29">
        <f>G5</f>
        <v>23000</v>
      </c>
      <c r="J5" s="29">
        <f t="shared" si="2"/>
        <v>23000</v>
      </c>
    </row>
    <row r="6" spans="1:10" ht="15.75" x14ac:dyDescent="0.25">
      <c r="A6" s="123" t="s">
        <v>113</v>
      </c>
      <c r="B6" s="66" t="str">
        <f>'VALOR REPUESTOS'!$A$212</f>
        <v>BUJ</v>
      </c>
      <c r="C6" s="29">
        <f>'VALOR REPUESTOS'!$C$212</f>
        <v>30000</v>
      </c>
      <c r="D6" s="69">
        <v>4</v>
      </c>
      <c r="E6" s="29">
        <f t="shared" si="1"/>
        <v>120000</v>
      </c>
      <c r="F6" s="29"/>
      <c r="G6" s="29">
        <f>$E$28</f>
        <v>0</v>
      </c>
      <c r="H6" s="29"/>
      <c r="I6" s="29">
        <f>$E$28</f>
        <v>0</v>
      </c>
      <c r="J6" s="29">
        <f>E6</f>
        <v>120000</v>
      </c>
    </row>
    <row r="7" spans="1:10" ht="15.75" x14ac:dyDescent="0.25">
      <c r="A7" s="124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9">
        <f t="shared" si="1"/>
        <v>3500</v>
      </c>
      <c r="F7" s="29">
        <f t="shared" si="2"/>
        <v>3500</v>
      </c>
      <c r="G7" s="29">
        <f t="shared" si="2"/>
        <v>3500</v>
      </c>
      <c r="H7" s="29">
        <f t="shared" si="2"/>
        <v>3500</v>
      </c>
      <c r="I7" s="29">
        <f t="shared" si="2"/>
        <v>3500</v>
      </c>
      <c r="J7" s="29">
        <f t="shared" si="2"/>
        <v>3500</v>
      </c>
    </row>
    <row r="8" spans="1:10" ht="15.75" x14ac:dyDescent="0.25">
      <c r="A8" s="123" t="s">
        <v>551</v>
      </c>
      <c r="B8" s="66" t="str">
        <f>'VALOR REPUESTOS'!$A$210</f>
        <v>CALT</v>
      </c>
      <c r="C8" s="29">
        <f>'VALOR REPUESTOS'!$C$210</f>
        <v>50000</v>
      </c>
      <c r="D8" s="69">
        <v>1</v>
      </c>
      <c r="E8" s="29">
        <f t="shared" si="1"/>
        <v>50000</v>
      </c>
      <c r="F8" s="29"/>
      <c r="G8" s="29"/>
      <c r="H8" s="29"/>
      <c r="I8" s="29">
        <f>E8</f>
        <v>50000</v>
      </c>
      <c r="J8" s="29">
        <f>$E$30</f>
        <v>0</v>
      </c>
    </row>
    <row r="9" spans="1:10" ht="15.75" x14ac:dyDescent="0.25">
      <c r="A9" s="123" t="s">
        <v>552</v>
      </c>
      <c r="B9" s="66" t="str">
        <f>'VALOR REPUESTOS'!$A$211</f>
        <v>CBA</v>
      </c>
      <c r="C9" s="29">
        <f>'VALOR REPUESTOS'!$C$211</f>
        <v>30000</v>
      </c>
      <c r="D9" s="69">
        <v>1</v>
      </c>
      <c r="E9" s="29">
        <f t="shared" si="1"/>
        <v>30000</v>
      </c>
      <c r="F9" s="29"/>
      <c r="G9" s="29"/>
      <c r="H9" s="29"/>
      <c r="I9" s="29">
        <f t="shared" ref="I9:I10" si="3">E9</f>
        <v>30000</v>
      </c>
      <c r="J9" s="29">
        <f>$E$31</f>
        <v>0</v>
      </c>
    </row>
    <row r="10" spans="1:10" ht="14.25" customHeight="1" x14ac:dyDescent="0.25">
      <c r="A10" s="123" t="s">
        <v>61</v>
      </c>
      <c r="B10" s="66" t="str">
        <f>'VALOR REPUESTOS'!$A$9</f>
        <v>AL3C1F</v>
      </c>
      <c r="C10" s="29">
        <f>'VALOR REPUESTOS'!$C$9</f>
        <v>6800</v>
      </c>
      <c r="D10" s="69">
        <v>1</v>
      </c>
      <c r="E10" s="235">
        <f t="shared" si="1"/>
        <v>6800</v>
      </c>
      <c r="F10" s="29"/>
      <c r="G10" s="29"/>
      <c r="H10" s="29"/>
      <c r="I10" s="29">
        <f t="shared" si="3"/>
        <v>6800</v>
      </c>
      <c r="J10" s="29">
        <f>$E$32</f>
        <v>0</v>
      </c>
    </row>
    <row r="11" spans="1:10" ht="15.75" x14ac:dyDescent="0.25">
      <c r="A11" s="126" t="s">
        <v>48</v>
      </c>
      <c r="B11" s="66" t="str">
        <f>'VALOR REPUESTOS'!$A$11</f>
        <v>MATEI</v>
      </c>
      <c r="C11" s="29">
        <f>'VALOR REPUESTOS'!$C$11</f>
        <v>10000</v>
      </c>
      <c r="D11" s="69">
        <v>1</v>
      </c>
      <c r="E11" s="29">
        <f t="shared" si="1"/>
        <v>10000</v>
      </c>
      <c r="F11" s="29">
        <f t="shared" ref="F11:J11" si="4">E11</f>
        <v>10000</v>
      </c>
      <c r="G11" s="29">
        <f t="shared" si="4"/>
        <v>10000</v>
      </c>
      <c r="H11" s="29">
        <f t="shared" si="4"/>
        <v>10000</v>
      </c>
      <c r="I11" s="29">
        <f t="shared" si="4"/>
        <v>10000</v>
      </c>
      <c r="J11" s="29">
        <f t="shared" si="4"/>
        <v>10000</v>
      </c>
    </row>
    <row r="12" spans="1:10" ht="15.75" x14ac:dyDescent="0.25">
      <c r="A12" s="20" t="s">
        <v>1</v>
      </c>
      <c r="B12" s="13" t="str">
        <f>'VALOR REPUESTOS'!$A$10</f>
        <v>MO</v>
      </c>
      <c r="C12" s="29">
        <f>'VALOR REPUESTOS'!$C$10</f>
        <v>38000</v>
      </c>
      <c r="D12" s="28"/>
      <c r="E12" s="29"/>
      <c r="F12" s="17">
        <f>C12*F15</f>
        <v>57000</v>
      </c>
      <c r="G12" s="17">
        <f>C12*G15</f>
        <v>95000</v>
      </c>
      <c r="H12" s="17">
        <f>C12*H15</f>
        <v>76000</v>
      </c>
      <c r="I12" s="17">
        <f>C12*I15</f>
        <v>114000</v>
      </c>
      <c r="J12" s="17">
        <f>C12*J15</f>
        <v>95000</v>
      </c>
    </row>
    <row r="13" spans="1:10" ht="15.75" x14ac:dyDescent="0.25">
      <c r="A13" s="2" t="s">
        <v>55</v>
      </c>
      <c r="B13" s="2"/>
      <c r="C13" s="5" t="s">
        <v>3</v>
      </c>
      <c r="D13" s="5"/>
      <c r="E13" s="6"/>
      <c r="F13" s="6">
        <f>SUM(F2:F12)</f>
        <v>126400</v>
      </c>
      <c r="G13" s="6">
        <f>SUM(G2:G12)</f>
        <v>187400</v>
      </c>
      <c r="H13" s="6">
        <f>SUM(H2:H12)</f>
        <v>145400</v>
      </c>
      <c r="I13" s="6">
        <f>SUM(I2:I12)</f>
        <v>293200</v>
      </c>
      <c r="J13" s="6">
        <f>SUM(J2:J12)</f>
        <v>307400</v>
      </c>
    </row>
    <row r="14" spans="1:10" ht="15.75" x14ac:dyDescent="0.25">
      <c r="A14" s="85" t="s">
        <v>63</v>
      </c>
      <c r="B14" s="84"/>
      <c r="C14" s="83"/>
      <c r="D14" s="84"/>
      <c r="E14" s="83"/>
      <c r="F14" s="151">
        <f>F13*1.19</f>
        <v>150416</v>
      </c>
      <c r="G14" s="151">
        <f>G13*1.19</f>
        <v>223006</v>
      </c>
      <c r="H14" s="151">
        <f>H13*1.19</f>
        <v>173026</v>
      </c>
      <c r="I14" s="151">
        <f>I13*1.19</f>
        <v>348908</v>
      </c>
      <c r="J14" s="151">
        <f>J13*1.19</f>
        <v>365806</v>
      </c>
    </row>
    <row r="15" spans="1:10" x14ac:dyDescent="0.25">
      <c r="A15" s="94" t="s">
        <v>64</v>
      </c>
      <c r="B15" s="91"/>
      <c r="C15" s="92"/>
      <c r="D15" s="91"/>
      <c r="E15" s="92"/>
      <c r="F15" s="102">
        <v>1.5</v>
      </c>
      <c r="G15" s="102">
        <v>2.5</v>
      </c>
      <c r="H15" s="102">
        <v>2</v>
      </c>
      <c r="I15" s="102">
        <v>3</v>
      </c>
      <c r="J15" s="102">
        <v>2.5</v>
      </c>
    </row>
    <row r="16" spans="1:10" x14ac:dyDescent="0.25">
      <c r="G16" s="369">
        <v>20</v>
      </c>
      <c r="I16" s="369">
        <v>40</v>
      </c>
    </row>
    <row r="19" spans="4:9" x14ac:dyDescent="0.25">
      <c r="D19" s="406" t="s">
        <v>561</v>
      </c>
      <c r="E19" s="406"/>
      <c r="F19" s="406"/>
      <c r="G19" s="406"/>
      <c r="H19" s="406"/>
      <c r="I19" s="406"/>
    </row>
    <row r="20" spans="4:9" ht="15.75" x14ac:dyDescent="0.25">
      <c r="D20" s="219" t="s">
        <v>559</v>
      </c>
      <c r="E20" s="24" t="s">
        <v>484</v>
      </c>
      <c r="F20" s="24" t="s">
        <v>101</v>
      </c>
      <c r="G20" s="24" t="s">
        <v>481</v>
      </c>
      <c r="H20" s="30" t="s">
        <v>114</v>
      </c>
      <c r="I20" s="30">
        <v>100</v>
      </c>
    </row>
    <row r="21" spans="4:9" x14ac:dyDescent="0.25">
      <c r="D21" s="219" t="s">
        <v>524</v>
      </c>
      <c r="E21" s="370">
        <v>126400</v>
      </c>
      <c r="F21" s="370">
        <v>187400</v>
      </c>
      <c r="G21" s="370">
        <v>145400</v>
      </c>
      <c r="H21" s="370">
        <v>293200</v>
      </c>
      <c r="I21" s="370">
        <v>307400</v>
      </c>
    </row>
    <row r="22" spans="4:9" x14ac:dyDescent="0.25">
      <c r="D22" t="s">
        <v>560</v>
      </c>
    </row>
  </sheetData>
  <mergeCells count="1">
    <mergeCell ref="D19:I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1ADC-F80F-4698-981F-A783E4F59047}">
  <sheetPr>
    <tabColor rgb="FFFFFF00"/>
  </sheetPr>
  <dimension ref="A1:L15"/>
  <sheetViews>
    <sheetView zoomScale="131" workbookViewId="0">
      <selection activeCell="K2" sqref="K2:K12"/>
    </sheetView>
  </sheetViews>
  <sheetFormatPr baseColWidth="10" defaultRowHeight="15" x14ac:dyDescent="0.25"/>
  <cols>
    <col min="1" max="1" width="33.85546875" bestFit="1" customWidth="1"/>
    <col min="2" max="2" width="9.5703125" customWidth="1"/>
    <col min="3" max="3" width="13.7109375" bestFit="1" customWidth="1"/>
    <col min="4" max="4" width="10.28515625" bestFit="1" customWidth="1"/>
    <col min="5" max="5" width="13.140625" bestFit="1" customWidth="1"/>
    <col min="6" max="6" width="13.42578125" customWidth="1"/>
    <col min="7" max="7" width="12.5703125" customWidth="1"/>
    <col min="8" max="8" width="12.7109375" customWidth="1"/>
    <col min="9" max="9" width="12.42578125" customWidth="1"/>
    <col min="10" max="10" width="12.85546875" customWidth="1"/>
    <col min="11" max="11" width="16.28515625" customWidth="1"/>
  </cols>
  <sheetData>
    <row r="1" spans="1:12" ht="15.75" x14ac:dyDescent="0.25">
      <c r="A1" s="7" t="s">
        <v>281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 t="s">
        <v>490</v>
      </c>
      <c r="H1" s="9" t="s">
        <v>114</v>
      </c>
      <c r="I1" s="9">
        <v>60</v>
      </c>
      <c r="J1" s="8">
        <v>90</v>
      </c>
      <c r="K1" s="8">
        <v>100</v>
      </c>
    </row>
    <row r="2" spans="1:12" ht="15.75" x14ac:dyDescent="0.25">
      <c r="A2" s="11" t="s">
        <v>56</v>
      </c>
      <c r="B2" s="13" t="str">
        <f>'VALOR REPUESTOS'!$A$15</f>
        <v>10W40</v>
      </c>
      <c r="C2" s="12">
        <f>'VALOR REPUESTOS'!$C$15</f>
        <v>10000</v>
      </c>
      <c r="D2" s="15">
        <v>4.8</v>
      </c>
      <c r="E2" s="10">
        <f t="shared" ref="E2:E11" si="0">C2*D2</f>
        <v>48000</v>
      </c>
      <c r="F2" s="10">
        <f>$E$2</f>
        <v>48000</v>
      </c>
      <c r="G2" s="10">
        <f t="shared" ref="G2:J2" si="1">$E$2</f>
        <v>48000</v>
      </c>
      <c r="H2" s="10">
        <f t="shared" si="1"/>
        <v>48000</v>
      </c>
      <c r="I2" s="10">
        <f t="shared" si="1"/>
        <v>48000</v>
      </c>
      <c r="J2" s="10">
        <f t="shared" si="1"/>
        <v>48000</v>
      </c>
      <c r="K2" s="10">
        <f>$E$2</f>
        <v>48000</v>
      </c>
    </row>
    <row r="3" spans="1:12" ht="15.75" x14ac:dyDescent="0.25">
      <c r="A3" s="11" t="s">
        <v>52</v>
      </c>
      <c r="B3" s="13" t="str">
        <f>'VALOR REPUESTOS'!$A$36</f>
        <v>FM</v>
      </c>
      <c r="C3" s="12">
        <f>'VALOR REPUESTOS'!$C$36</f>
        <v>15000</v>
      </c>
      <c r="D3" s="15">
        <v>1</v>
      </c>
      <c r="E3" s="10">
        <f t="shared" si="0"/>
        <v>15000</v>
      </c>
      <c r="F3" s="10">
        <f>$E$3</f>
        <v>15000</v>
      </c>
      <c r="G3" s="10">
        <f t="shared" ref="G3:K3" si="2">$E$3</f>
        <v>15000</v>
      </c>
      <c r="H3" s="10">
        <f t="shared" si="2"/>
        <v>15000</v>
      </c>
      <c r="I3" s="10">
        <f t="shared" si="2"/>
        <v>15000</v>
      </c>
      <c r="J3" s="10">
        <f t="shared" si="2"/>
        <v>15000</v>
      </c>
      <c r="K3" s="10">
        <f t="shared" si="2"/>
        <v>15000</v>
      </c>
    </row>
    <row r="4" spans="1:12" ht="15.75" x14ac:dyDescent="0.25">
      <c r="A4" s="183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K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</row>
    <row r="5" spans="1:12" ht="15.75" x14ac:dyDescent="0.25">
      <c r="A5" s="11" t="s">
        <v>60</v>
      </c>
      <c r="B5" s="13" t="str">
        <f>'VALOR REPUESTOS'!$A$37</f>
        <v>FA</v>
      </c>
      <c r="C5" s="12">
        <f>'VALOR REPUESTOS'!$C$37</f>
        <v>21000</v>
      </c>
      <c r="D5" s="15">
        <v>1</v>
      </c>
      <c r="E5" s="10">
        <f t="shared" si="0"/>
        <v>21000</v>
      </c>
      <c r="F5" s="10"/>
      <c r="G5" s="10"/>
      <c r="H5" s="10">
        <f>$E$5</f>
        <v>21000</v>
      </c>
      <c r="I5" s="10"/>
      <c r="J5" s="10"/>
      <c r="K5" s="10"/>
    </row>
    <row r="6" spans="1:12" ht="15.75" x14ac:dyDescent="0.25">
      <c r="A6" s="11" t="s">
        <v>59</v>
      </c>
      <c r="B6" s="13" t="str">
        <f>'VALOR REPUESTOS'!$A$38</f>
        <v>FC</v>
      </c>
      <c r="C6" s="12">
        <f>'VALOR REPUESTOS'!$C$38</f>
        <v>25000</v>
      </c>
      <c r="D6" s="15">
        <v>1</v>
      </c>
      <c r="E6" s="10">
        <f t="shared" si="0"/>
        <v>25000</v>
      </c>
      <c r="F6" s="10"/>
      <c r="G6" s="10"/>
      <c r="H6" s="10"/>
      <c r="I6" s="10">
        <f>$E$6</f>
        <v>25000</v>
      </c>
      <c r="J6" s="10"/>
      <c r="K6" s="10"/>
    </row>
    <row r="7" spans="1:12" ht="15.75" x14ac:dyDescent="0.25">
      <c r="A7" s="39" t="s">
        <v>208</v>
      </c>
      <c r="B7" s="13" t="str">
        <f>'VALOR REPUESTOS'!$A$16</f>
        <v>LLP</v>
      </c>
      <c r="C7" s="27">
        <f>'VALOR REPUESTOS'!$C$16</f>
        <v>3500</v>
      </c>
      <c r="D7" s="28">
        <v>1</v>
      </c>
      <c r="E7" s="29">
        <f t="shared" si="0"/>
        <v>3500</v>
      </c>
      <c r="F7" s="10">
        <f>$E$7</f>
        <v>3500</v>
      </c>
      <c r="G7" s="10">
        <f t="shared" ref="G7:K7" si="4">$E$7</f>
        <v>3500</v>
      </c>
      <c r="H7" s="10">
        <f t="shared" si="4"/>
        <v>3500</v>
      </c>
      <c r="I7" s="10">
        <f t="shared" si="4"/>
        <v>3500</v>
      </c>
      <c r="J7" s="10">
        <f t="shared" si="4"/>
        <v>3500</v>
      </c>
      <c r="K7" s="10">
        <f t="shared" si="4"/>
        <v>3500</v>
      </c>
    </row>
    <row r="8" spans="1:12" ht="15.75" x14ac:dyDescent="0.25">
      <c r="A8" s="11" t="s">
        <v>100</v>
      </c>
      <c r="B8" s="13" t="str">
        <f>'VALOR REPUESTOS'!$A$46</f>
        <v>FP</v>
      </c>
      <c r="C8" s="12">
        <f>'VALOR REPUESTOS'!$C$46</f>
        <v>16000</v>
      </c>
      <c r="D8" s="15">
        <v>1</v>
      </c>
      <c r="E8" s="10">
        <f t="shared" si="0"/>
        <v>16000</v>
      </c>
      <c r="F8" s="10"/>
      <c r="G8" s="10"/>
      <c r="H8" s="10"/>
      <c r="I8" s="10"/>
      <c r="J8" s="10"/>
      <c r="K8" s="10"/>
    </row>
    <row r="9" spans="1:12" ht="15.75" x14ac:dyDescent="0.25">
      <c r="A9" s="11" t="s">
        <v>53</v>
      </c>
      <c r="B9" s="13" t="str">
        <f>'VALOR REPUESTOS'!$A$40</f>
        <v>CA</v>
      </c>
      <c r="C9" s="12">
        <f>'VALOR REPUESTOS'!$C$40</f>
        <v>25000</v>
      </c>
      <c r="D9" s="15">
        <v>1</v>
      </c>
      <c r="E9" s="10">
        <f t="shared" si="0"/>
        <v>25000</v>
      </c>
      <c r="F9" s="10"/>
      <c r="G9" s="10"/>
      <c r="H9" s="10"/>
      <c r="I9" s="10"/>
      <c r="J9" s="10">
        <f>$E$9</f>
        <v>25000</v>
      </c>
      <c r="K9" s="10"/>
    </row>
    <row r="10" spans="1:12" s="34" customFormat="1" ht="15.75" x14ac:dyDescent="0.25">
      <c r="A10" s="65" t="s">
        <v>113</v>
      </c>
      <c r="B10" s="66" t="str">
        <f>'VALOR REPUESTOS'!$A$181</f>
        <v>BUJ</v>
      </c>
      <c r="C10" s="29">
        <f>'VALOR REPUESTOS'!$C$181</f>
        <v>15000</v>
      </c>
      <c r="D10" s="69">
        <v>4</v>
      </c>
      <c r="E10" s="29">
        <f t="shared" si="0"/>
        <v>60000</v>
      </c>
      <c r="F10" s="10"/>
      <c r="G10" s="10"/>
      <c r="H10" s="10"/>
      <c r="I10" s="10"/>
      <c r="J10" s="10"/>
      <c r="K10" s="10"/>
      <c r="L10" s="132" t="s">
        <v>282</v>
      </c>
    </row>
    <row r="11" spans="1:12" ht="15.75" x14ac:dyDescent="0.25">
      <c r="A11" s="13" t="s">
        <v>48</v>
      </c>
      <c r="B11" s="13" t="str">
        <f>'VALOR REPUESTOS'!$A$11</f>
        <v>MATEI</v>
      </c>
      <c r="C11" s="12">
        <f>'VALOR REPUESTOS'!$C$11</f>
        <v>10000</v>
      </c>
      <c r="D11" s="15">
        <v>1</v>
      </c>
      <c r="E11" s="10">
        <f t="shared" si="0"/>
        <v>10000</v>
      </c>
      <c r="F11" s="10">
        <f>$E$11</f>
        <v>10000</v>
      </c>
      <c r="G11" s="10">
        <f t="shared" ref="G11:K11" si="5">$E$11</f>
        <v>10000</v>
      </c>
      <c r="H11" s="10">
        <f t="shared" si="5"/>
        <v>10000</v>
      </c>
      <c r="I11" s="10">
        <f t="shared" si="5"/>
        <v>10000</v>
      </c>
      <c r="J11" s="10">
        <f t="shared" si="5"/>
        <v>10000</v>
      </c>
      <c r="K11" s="10">
        <f t="shared" si="5"/>
        <v>10000</v>
      </c>
    </row>
    <row r="12" spans="1:12" ht="15.75" x14ac:dyDescent="0.25">
      <c r="A12" s="20" t="s">
        <v>1</v>
      </c>
      <c r="B12" s="13" t="str">
        <f>'VALOR REPUESTOS'!$A$10</f>
        <v>MO</v>
      </c>
      <c r="C12" s="27">
        <f>'VALOR REPUESTOS'!$C$10</f>
        <v>38000</v>
      </c>
      <c r="D12" s="15"/>
      <c r="E12" s="10"/>
      <c r="F12" s="17">
        <f>C12*F15</f>
        <v>57000</v>
      </c>
      <c r="G12" s="17">
        <f>C12*G15</f>
        <v>76000</v>
      </c>
      <c r="H12" s="17">
        <f>C12*H15</f>
        <v>76000</v>
      </c>
      <c r="I12" s="17">
        <f>C12*I15</f>
        <v>95000</v>
      </c>
      <c r="J12" s="17">
        <f>C12*J15</f>
        <v>76000</v>
      </c>
      <c r="K12" s="17">
        <f>C12*K15</f>
        <v>95000</v>
      </c>
    </row>
    <row r="13" spans="1:12" ht="15.75" x14ac:dyDescent="0.25">
      <c r="A13" s="2" t="s">
        <v>55</v>
      </c>
      <c r="B13" s="384"/>
      <c r="C13" s="385"/>
      <c r="D13" s="385"/>
      <c r="E13" s="386"/>
      <c r="F13" s="6">
        <f t="shared" ref="F13:K13" si="6">SUM(F2:F12)</f>
        <v>137000</v>
      </c>
      <c r="G13" s="6">
        <f t="shared" si="6"/>
        <v>156000</v>
      </c>
      <c r="H13" s="6">
        <f t="shared" si="6"/>
        <v>177000</v>
      </c>
      <c r="I13" s="6">
        <f t="shared" si="6"/>
        <v>200000</v>
      </c>
      <c r="J13" s="6">
        <f t="shared" si="6"/>
        <v>181000</v>
      </c>
      <c r="K13" s="6">
        <f t="shared" si="6"/>
        <v>175000</v>
      </c>
    </row>
    <row r="14" spans="1:12" ht="15.75" x14ac:dyDescent="0.25">
      <c r="A14" s="82" t="s">
        <v>63</v>
      </c>
      <c r="B14" s="387"/>
      <c r="C14" s="387"/>
      <c r="D14" s="387"/>
      <c r="E14" s="387"/>
      <c r="F14" s="152">
        <f t="shared" ref="F14:K14" si="7">F13*1.19</f>
        <v>163030</v>
      </c>
      <c r="G14" s="152">
        <f t="shared" si="7"/>
        <v>185640</v>
      </c>
      <c r="H14" s="152">
        <f t="shared" si="7"/>
        <v>210630</v>
      </c>
      <c r="I14" s="152">
        <f t="shared" si="7"/>
        <v>238000</v>
      </c>
      <c r="J14" s="152">
        <f t="shared" si="7"/>
        <v>215390</v>
      </c>
      <c r="K14" s="152">
        <f t="shared" si="7"/>
        <v>208250</v>
      </c>
    </row>
    <row r="15" spans="1:12" x14ac:dyDescent="0.25">
      <c r="A15" s="94" t="s">
        <v>64</v>
      </c>
      <c r="B15" s="388"/>
      <c r="C15" s="388"/>
      <c r="D15" s="388"/>
      <c r="E15" s="388"/>
      <c r="F15" s="93">
        <v>1.5</v>
      </c>
      <c r="G15" s="93">
        <v>2</v>
      </c>
      <c r="H15" s="93">
        <v>2</v>
      </c>
      <c r="I15" s="93">
        <v>2.5</v>
      </c>
      <c r="J15" s="93">
        <v>2</v>
      </c>
      <c r="K15" s="93">
        <v>2.5</v>
      </c>
    </row>
  </sheetData>
  <mergeCells count="3">
    <mergeCell ref="B14:E14"/>
    <mergeCell ref="B15:E15"/>
    <mergeCell ref="B13:E1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DE98-0F4D-468D-B6E2-D7B42CFC3D7B}">
  <sheetPr>
    <tabColor rgb="FFFFFF00"/>
  </sheetPr>
  <dimension ref="A1:J13"/>
  <sheetViews>
    <sheetView zoomScale="150" zoomScaleNormal="150" workbookViewId="0">
      <selection activeCell="J2" sqref="J2:J10"/>
    </sheetView>
  </sheetViews>
  <sheetFormatPr baseColWidth="10" defaultRowHeight="15" x14ac:dyDescent="0.25"/>
  <cols>
    <col min="1" max="1" width="35.85546875" bestFit="1" customWidth="1"/>
    <col min="2" max="2" width="9.140625" customWidth="1"/>
    <col min="3" max="3" width="14" bestFit="1" customWidth="1"/>
    <col min="4" max="4" width="10.42578125" bestFit="1" customWidth="1"/>
    <col min="5" max="5" width="13.7109375" customWidth="1"/>
    <col min="6" max="10" width="10.42578125" bestFit="1" customWidth="1"/>
    <col min="11" max="11" width="43" customWidth="1"/>
  </cols>
  <sheetData>
    <row r="1" spans="1:10" ht="15.75" x14ac:dyDescent="0.25">
      <c r="A1" s="305" t="s">
        <v>367</v>
      </c>
      <c r="B1" s="7" t="s">
        <v>50</v>
      </c>
      <c r="C1" s="24" t="s">
        <v>2</v>
      </c>
      <c r="D1" s="21" t="s">
        <v>51</v>
      </c>
      <c r="E1" s="21" t="s">
        <v>57</v>
      </c>
      <c r="F1" s="9" t="s">
        <v>461</v>
      </c>
      <c r="G1" s="9" t="s">
        <v>101</v>
      </c>
      <c r="H1" s="8" t="s">
        <v>114</v>
      </c>
      <c r="I1" s="8" t="s">
        <v>481</v>
      </c>
      <c r="J1" s="8">
        <v>100</v>
      </c>
    </row>
    <row r="2" spans="1:10" ht="15.75" x14ac:dyDescent="0.25">
      <c r="A2" s="11" t="s">
        <v>56</v>
      </c>
      <c r="B2" s="13" t="str">
        <f>'VALOR REPUESTOS'!$A$13</f>
        <v>A0W20</v>
      </c>
      <c r="C2" s="12">
        <f>'VALOR REPUESTOS'!$C$13</f>
        <v>11000</v>
      </c>
      <c r="D2" s="15">
        <v>4.5</v>
      </c>
      <c r="E2" s="10">
        <f>C2*D2</f>
        <v>49500</v>
      </c>
      <c r="F2" s="10">
        <f>$E$2</f>
        <v>49500</v>
      </c>
      <c r="G2" s="10">
        <f t="shared" ref="G2:J2" si="0">$E$2</f>
        <v>49500</v>
      </c>
      <c r="H2" s="10">
        <f t="shared" si="0"/>
        <v>49500</v>
      </c>
      <c r="I2" s="10">
        <f t="shared" si="0"/>
        <v>49500</v>
      </c>
      <c r="J2" s="10">
        <f t="shared" si="0"/>
        <v>49500</v>
      </c>
    </row>
    <row r="3" spans="1:10" ht="15.75" x14ac:dyDescent="0.25">
      <c r="A3" s="11" t="s">
        <v>52</v>
      </c>
      <c r="B3" s="13" t="str">
        <f>'VALOR REPUESTOS'!$A$182</f>
        <v>FM</v>
      </c>
      <c r="C3" s="12">
        <f>'VALOR REPUESTOS'!$C$182</f>
        <v>11000</v>
      </c>
      <c r="D3" s="15">
        <v>1</v>
      </c>
      <c r="E3" s="10">
        <f t="shared" ref="E3:E9" si="1">C3*D3</f>
        <v>11000</v>
      </c>
      <c r="F3" s="10">
        <f>$E$3</f>
        <v>11000</v>
      </c>
      <c r="G3" s="10">
        <f t="shared" ref="G3:J3" si="2">$E$3</f>
        <v>11000</v>
      </c>
      <c r="H3" s="10">
        <f t="shared" si="2"/>
        <v>11000</v>
      </c>
      <c r="I3" s="10">
        <f t="shared" si="2"/>
        <v>11000</v>
      </c>
      <c r="J3" s="10">
        <f t="shared" si="2"/>
        <v>11000</v>
      </c>
    </row>
    <row r="4" spans="1:10" ht="15.75" x14ac:dyDescent="0.25">
      <c r="A4" s="39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</row>
    <row r="5" spans="1:10" ht="15.75" x14ac:dyDescent="0.25">
      <c r="A5" s="11" t="s">
        <v>60</v>
      </c>
      <c r="B5" s="13" t="str">
        <f>'VALOR REPUESTOS'!$A$184</f>
        <v>FA</v>
      </c>
      <c r="C5" s="12">
        <f>'VALOR REPUESTOS'!$C$184</f>
        <v>17000</v>
      </c>
      <c r="D5" s="15">
        <v>1</v>
      </c>
      <c r="E5" s="10">
        <f t="shared" si="1"/>
        <v>17000</v>
      </c>
      <c r="F5" s="10"/>
      <c r="G5" s="10"/>
      <c r="H5" s="10">
        <f>$E$5</f>
        <v>17000</v>
      </c>
      <c r="I5" s="10"/>
      <c r="J5" s="10"/>
    </row>
    <row r="6" spans="1:10" ht="15.75" x14ac:dyDescent="0.25">
      <c r="A6" s="11" t="s">
        <v>100</v>
      </c>
      <c r="B6" s="13" t="str">
        <f>'VALOR REPUESTOS'!$A$183</f>
        <v>FP</v>
      </c>
      <c r="C6" s="12">
        <f>'VALOR REPUESTOS'!$C$183</f>
        <v>17000</v>
      </c>
      <c r="D6" s="15">
        <v>1</v>
      </c>
      <c r="E6" s="10">
        <f t="shared" si="1"/>
        <v>17000</v>
      </c>
      <c r="F6" s="10"/>
      <c r="G6" s="10">
        <f>$E$6</f>
        <v>17000</v>
      </c>
      <c r="H6" s="10">
        <f>$E$6</f>
        <v>17000</v>
      </c>
      <c r="I6" s="10"/>
      <c r="J6" s="10">
        <f>$E$6</f>
        <v>17000</v>
      </c>
    </row>
    <row r="7" spans="1:10" ht="15.75" x14ac:dyDescent="0.25">
      <c r="A7" s="96" t="s">
        <v>61</v>
      </c>
      <c r="B7" s="40" t="str">
        <f>'VALOR REPUESTOS'!$A$9</f>
        <v>AL3C1F</v>
      </c>
      <c r="C7" s="27">
        <f>'VALOR REPUESTOS'!$C$9</f>
        <v>6800</v>
      </c>
      <c r="D7" s="28">
        <v>1</v>
      </c>
      <c r="E7" s="29">
        <f t="shared" si="1"/>
        <v>6800</v>
      </c>
      <c r="F7" s="10"/>
      <c r="G7" s="10"/>
      <c r="H7" s="10">
        <f>$E$7</f>
        <v>6800</v>
      </c>
      <c r="I7" s="10"/>
      <c r="J7" s="10"/>
    </row>
    <row r="8" spans="1:10" ht="15.75" x14ac:dyDescent="0.25">
      <c r="A8" s="39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9">
        <f t="shared" si="1"/>
        <v>3500</v>
      </c>
      <c r="F8" s="10">
        <f>$E$8</f>
        <v>3500</v>
      </c>
      <c r="G8" s="10">
        <f t="shared" ref="G8:J8" si="4">$E$8</f>
        <v>3500</v>
      </c>
      <c r="H8" s="10">
        <f t="shared" si="4"/>
        <v>3500</v>
      </c>
      <c r="I8" s="10">
        <f t="shared" si="4"/>
        <v>3500</v>
      </c>
      <c r="J8" s="10">
        <f t="shared" si="4"/>
        <v>3500</v>
      </c>
    </row>
    <row r="9" spans="1:10" ht="15.75" x14ac:dyDescent="0.25">
      <c r="A9" s="13" t="s">
        <v>48</v>
      </c>
      <c r="B9" s="13" t="str">
        <f>'VALOR REPUESTOS'!$A$11</f>
        <v>MATEI</v>
      </c>
      <c r="C9" s="12">
        <f>'VALOR REPUESTOS'!$C$11</f>
        <v>10000</v>
      </c>
      <c r="D9" s="15">
        <v>1</v>
      </c>
      <c r="E9" s="10">
        <f t="shared" si="1"/>
        <v>10000</v>
      </c>
      <c r="F9" s="10">
        <f>$E$9</f>
        <v>10000</v>
      </c>
      <c r="G9" s="10">
        <f t="shared" ref="G9:J9" si="5">$E$9</f>
        <v>10000</v>
      </c>
      <c r="H9" s="10">
        <f t="shared" si="5"/>
        <v>10000</v>
      </c>
      <c r="I9" s="10">
        <f t="shared" si="5"/>
        <v>10000</v>
      </c>
      <c r="J9" s="10">
        <f t="shared" si="5"/>
        <v>10000</v>
      </c>
    </row>
    <row r="10" spans="1:10" ht="15.75" x14ac:dyDescent="0.25">
      <c r="A10" s="20" t="s">
        <v>1</v>
      </c>
      <c r="B10" s="13" t="str">
        <f>'VALOR REPUESTOS'!$A$10</f>
        <v>MO</v>
      </c>
      <c r="C10" s="27">
        <f>'VALOR REPUESTOS'!$C$10</f>
        <v>38000</v>
      </c>
      <c r="D10" s="15"/>
      <c r="E10" s="10"/>
      <c r="F10" s="17">
        <f>C10*F13</f>
        <v>57000</v>
      </c>
      <c r="G10" s="17">
        <f>C10*G13</f>
        <v>76000</v>
      </c>
      <c r="H10" s="17">
        <f>C10*H13</f>
        <v>76000</v>
      </c>
      <c r="I10" s="17">
        <f>C10*I13</f>
        <v>76000</v>
      </c>
      <c r="J10" s="17">
        <f>C10*J13</f>
        <v>76000</v>
      </c>
    </row>
    <row r="11" spans="1:10" ht="15.75" x14ac:dyDescent="0.25">
      <c r="A11" s="2" t="s">
        <v>55</v>
      </c>
      <c r="B11" s="2"/>
      <c r="C11" s="5" t="s">
        <v>3</v>
      </c>
      <c r="D11" s="5"/>
      <c r="E11" s="6"/>
      <c r="F11" s="6">
        <f>SUM(F2:F10)</f>
        <v>134500</v>
      </c>
      <c r="G11" s="6">
        <f>SUM(G2:G10)</f>
        <v>170500</v>
      </c>
      <c r="H11" s="6">
        <f>SUM(H2:H10)</f>
        <v>194300</v>
      </c>
      <c r="I11" s="6">
        <f>SUM(I2:I10)</f>
        <v>153500</v>
      </c>
      <c r="J11" s="6">
        <f>SUM(J2:J10)</f>
        <v>170500</v>
      </c>
    </row>
    <row r="12" spans="1:10" ht="15.75" x14ac:dyDescent="0.25">
      <c r="A12" s="85" t="s">
        <v>63</v>
      </c>
      <c r="B12" s="84"/>
      <c r="C12" s="83"/>
      <c r="D12" s="84"/>
      <c r="E12" s="84"/>
      <c r="F12" s="86">
        <f>F11*1.19</f>
        <v>160055</v>
      </c>
      <c r="G12" s="86">
        <f>G11*1.19</f>
        <v>202895</v>
      </c>
      <c r="H12" s="86">
        <f>H11*1.19</f>
        <v>231217</v>
      </c>
      <c r="I12" s="86">
        <f>I11*1.19</f>
        <v>182665</v>
      </c>
      <c r="J12" s="86">
        <f>J11*1.19</f>
        <v>202895</v>
      </c>
    </row>
    <row r="13" spans="1:10" x14ac:dyDescent="0.25">
      <c r="A13" s="94" t="s">
        <v>64</v>
      </c>
      <c r="B13" s="91"/>
      <c r="C13" s="92"/>
      <c r="D13" s="91"/>
      <c r="E13" s="91"/>
      <c r="F13" s="93">
        <v>1.5</v>
      </c>
      <c r="G13" s="93">
        <v>2</v>
      </c>
      <c r="H13" s="93">
        <v>2</v>
      </c>
      <c r="I13" s="93">
        <v>2</v>
      </c>
      <c r="J13" s="93">
        <v>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22F9-AE62-4F2C-8CD8-0AA9D5BFE9A3}">
  <sheetPr>
    <tabColor rgb="FFFFFF00"/>
  </sheetPr>
  <dimension ref="A1:L19"/>
  <sheetViews>
    <sheetView zoomScale="130" zoomScaleNormal="130" workbookViewId="0">
      <selection activeCell="E16" sqref="E16:L19"/>
    </sheetView>
  </sheetViews>
  <sheetFormatPr baseColWidth="10" defaultRowHeight="15" x14ac:dyDescent="0.25"/>
  <cols>
    <col min="1" max="1" width="33.5703125" bestFit="1" customWidth="1"/>
    <col min="2" max="2" width="8.28515625" bestFit="1" customWidth="1"/>
    <col min="3" max="3" width="13.5703125" bestFit="1" customWidth="1"/>
    <col min="4" max="4" width="10.28515625" bestFit="1" customWidth="1"/>
    <col min="5" max="5" width="13.140625" bestFit="1" customWidth="1"/>
    <col min="6" max="8" width="10.7109375" bestFit="1" customWidth="1"/>
    <col min="9" max="9" width="10.7109375" customWidth="1"/>
    <col min="10" max="12" width="10.7109375" bestFit="1" customWidth="1"/>
  </cols>
  <sheetData>
    <row r="1" spans="1:12" ht="30" x14ac:dyDescent="0.25">
      <c r="A1" s="54" t="s">
        <v>540</v>
      </c>
      <c r="B1" s="35" t="s">
        <v>50</v>
      </c>
      <c r="C1" s="36" t="s">
        <v>2</v>
      </c>
      <c r="D1" s="37" t="s">
        <v>51</v>
      </c>
      <c r="E1" s="37" t="s">
        <v>57</v>
      </c>
      <c r="F1" s="50" t="s">
        <v>492</v>
      </c>
      <c r="G1" s="50" t="s">
        <v>108</v>
      </c>
      <c r="H1" s="50" t="s">
        <v>109</v>
      </c>
      <c r="I1" s="50" t="s">
        <v>486</v>
      </c>
      <c r="J1" s="38">
        <v>40</v>
      </c>
      <c r="K1" s="50">
        <v>60</v>
      </c>
      <c r="L1" s="38">
        <v>80</v>
      </c>
    </row>
    <row r="2" spans="1:12" ht="15.75" x14ac:dyDescent="0.25">
      <c r="A2" s="39" t="s">
        <v>56</v>
      </c>
      <c r="B2" s="40" t="str">
        <f>'VALOR REPUESTOS'!$A$12</f>
        <v>A5W30</v>
      </c>
      <c r="C2" s="27">
        <f>'VALOR REPUESTOS'!$C$12</f>
        <v>8000</v>
      </c>
      <c r="D2" s="28">
        <v>4</v>
      </c>
      <c r="E2" s="29">
        <f>C2*D2</f>
        <v>32000</v>
      </c>
      <c r="F2" s="29">
        <f>$E$2</f>
        <v>32000</v>
      </c>
      <c r="G2" s="29">
        <f t="shared" ref="G2:L2" si="0">$E$2</f>
        <v>32000</v>
      </c>
      <c r="H2" s="29">
        <f t="shared" si="0"/>
        <v>32000</v>
      </c>
      <c r="I2" s="29">
        <f>$E$2</f>
        <v>32000</v>
      </c>
      <c r="J2" s="29">
        <f t="shared" si="0"/>
        <v>32000</v>
      </c>
      <c r="K2" s="29">
        <f t="shared" si="0"/>
        <v>32000</v>
      </c>
      <c r="L2" s="29">
        <f t="shared" si="0"/>
        <v>32000</v>
      </c>
    </row>
    <row r="3" spans="1:12" ht="15.75" x14ac:dyDescent="0.25">
      <c r="A3" s="39" t="s">
        <v>52</v>
      </c>
      <c r="B3" s="215" t="str">
        <f>'VALOR REPUESTOS'!$A$187</f>
        <v>FM</v>
      </c>
      <c r="C3" s="27">
        <f>'VALOR REPUESTOS'!$C$187</f>
        <v>10000</v>
      </c>
      <c r="D3" s="28">
        <v>1</v>
      </c>
      <c r="E3" s="29">
        <f t="shared" ref="E3:E10" si="1">C3*D3</f>
        <v>10000</v>
      </c>
      <c r="F3" s="29">
        <f>$E$3</f>
        <v>10000</v>
      </c>
      <c r="G3" s="29">
        <f t="shared" ref="G3:L3" si="2">$E$3</f>
        <v>10000</v>
      </c>
      <c r="H3" s="29">
        <f t="shared" si="2"/>
        <v>10000</v>
      </c>
      <c r="I3" s="29">
        <f>$E$3</f>
        <v>10000</v>
      </c>
      <c r="J3" s="29">
        <f t="shared" si="2"/>
        <v>10000</v>
      </c>
      <c r="K3" s="29">
        <f t="shared" si="2"/>
        <v>10000</v>
      </c>
      <c r="L3" s="29">
        <f t="shared" si="2"/>
        <v>10000</v>
      </c>
    </row>
    <row r="4" spans="1:12" ht="15.75" x14ac:dyDescent="0.25">
      <c r="A4" s="39" t="s">
        <v>223</v>
      </c>
      <c r="B4" s="40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29">
        <f>$E$4</f>
        <v>3500</v>
      </c>
      <c r="G4" s="29">
        <f t="shared" ref="G4:L4" si="3">$E$4</f>
        <v>3500</v>
      </c>
      <c r="H4" s="29">
        <f t="shared" si="3"/>
        <v>3500</v>
      </c>
      <c r="I4" s="29">
        <f>$E$4</f>
        <v>3500</v>
      </c>
      <c r="J4" s="29">
        <f t="shared" si="3"/>
        <v>3500</v>
      </c>
      <c r="K4" s="29">
        <f t="shared" si="3"/>
        <v>3500</v>
      </c>
      <c r="L4" s="29">
        <f t="shared" si="3"/>
        <v>3500</v>
      </c>
    </row>
    <row r="5" spans="1:12" ht="15.75" x14ac:dyDescent="0.25">
      <c r="A5" s="39" t="s">
        <v>60</v>
      </c>
      <c r="B5" s="40" t="str">
        <f>'VALOR REPUESTOS'!$A$188</f>
        <v>FA</v>
      </c>
      <c r="C5" s="27">
        <f>'VALOR REPUESTOS'!$C$188</f>
        <v>15000</v>
      </c>
      <c r="D5" s="28">
        <v>1</v>
      </c>
      <c r="E5" s="29">
        <f t="shared" si="1"/>
        <v>15000</v>
      </c>
      <c r="F5" s="29"/>
      <c r="G5" s="29">
        <f>$E$5</f>
        <v>15000</v>
      </c>
      <c r="H5" s="29"/>
      <c r="I5" s="29"/>
      <c r="J5" s="29">
        <f>$E$5</f>
        <v>15000</v>
      </c>
      <c r="K5" s="29">
        <f t="shared" ref="K5:L5" si="4">$E$5</f>
        <v>15000</v>
      </c>
      <c r="L5" s="29">
        <f t="shared" si="4"/>
        <v>15000</v>
      </c>
    </row>
    <row r="6" spans="1:12" ht="15.75" x14ac:dyDescent="0.25">
      <c r="A6" s="39" t="s">
        <v>102</v>
      </c>
      <c r="B6" s="40" t="str">
        <f>'VALOR REPUESTOS'!$A$189</f>
        <v>FP</v>
      </c>
      <c r="C6" s="27">
        <f>'VALOR REPUESTOS'!$C$189</f>
        <v>15000</v>
      </c>
      <c r="D6" s="28">
        <v>1</v>
      </c>
      <c r="E6" s="29">
        <f t="shared" si="1"/>
        <v>15000</v>
      </c>
      <c r="F6" s="29"/>
      <c r="G6" s="29">
        <f>$E$6</f>
        <v>15000</v>
      </c>
      <c r="H6" s="29"/>
      <c r="I6" s="29"/>
      <c r="J6" s="29">
        <f>$E$6</f>
        <v>15000</v>
      </c>
      <c r="K6" s="29">
        <f t="shared" ref="K6:L6" si="5">$E$6</f>
        <v>15000</v>
      </c>
      <c r="L6" s="29">
        <f t="shared" si="5"/>
        <v>15000</v>
      </c>
    </row>
    <row r="7" spans="1:12" ht="15.75" x14ac:dyDescent="0.25">
      <c r="A7" s="39" t="s">
        <v>208</v>
      </c>
      <c r="B7" s="40" t="str">
        <f>'VALOR REPUESTOS'!$A$16</f>
        <v>LLP</v>
      </c>
      <c r="C7" s="27">
        <f>'VALOR REPUESTOS'!$C$16</f>
        <v>3500</v>
      </c>
      <c r="D7" s="28">
        <v>1</v>
      </c>
      <c r="E7" s="29">
        <f t="shared" si="1"/>
        <v>3500</v>
      </c>
      <c r="F7" s="29">
        <f>$E$7</f>
        <v>3500</v>
      </c>
      <c r="G7" s="29">
        <f t="shared" ref="G7:L7" si="6">$E$7</f>
        <v>3500</v>
      </c>
      <c r="H7" s="29">
        <f t="shared" si="6"/>
        <v>3500</v>
      </c>
      <c r="I7" s="29">
        <f>$E$7</f>
        <v>3500</v>
      </c>
      <c r="J7" s="29">
        <f t="shared" si="6"/>
        <v>3500</v>
      </c>
      <c r="K7" s="29">
        <f t="shared" si="6"/>
        <v>3500</v>
      </c>
      <c r="L7" s="29">
        <f t="shared" si="6"/>
        <v>3500</v>
      </c>
    </row>
    <row r="8" spans="1:12" ht="15.75" x14ac:dyDescent="0.25">
      <c r="A8" s="39" t="s">
        <v>61</v>
      </c>
      <c r="B8" s="40" t="str">
        <f>'VALOR REPUESTOS'!$A$9</f>
        <v>AL3C1F</v>
      </c>
      <c r="C8" s="27">
        <f>'VALOR REPUESTOS'!$C$9</f>
        <v>6800</v>
      </c>
      <c r="D8" s="28">
        <v>1</v>
      </c>
      <c r="E8" s="29">
        <f t="shared" si="1"/>
        <v>6800</v>
      </c>
      <c r="F8" s="29"/>
      <c r="G8" s="29"/>
      <c r="H8" s="29">
        <f>$E$8</f>
        <v>6800</v>
      </c>
      <c r="I8" s="29"/>
      <c r="J8" s="29"/>
      <c r="K8" s="29">
        <f>$E$8</f>
        <v>6800</v>
      </c>
      <c r="L8" s="29"/>
    </row>
    <row r="9" spans="1:12" ht="15.75" x14ac:dyDescent="0.25">
      <c r="A9" s="39" t="s">
        <v>113</v>
      </c>
      <c r="B9" s="40" t="str">
        <f>'VALOR REPUESTOS'!$A$190</f>
        <v>BUJ</v>
      </c>
      <c r="C9" s="27">
        <f>'VALOR REPUESTOS'!$C$190</f>
        <v>25000</v>
      </c>
      <c r="D9" s="28">
        <v>3</v>
      </c>
      <c r="E9" s="29">
        <f t="shared" si="1"/>
        <v>75000</v>
      </c>
      <c r="F9" s="29"/>
      <c r="G9" s="29"/>
      <c r="H9" s="29"/>
      <c r="I9" s="29"/>
      <c r="J9" s="29"/>
      <c r="K9" s="29"/>
      <c r="L9" s="29">
        <f>$E$9</f>
        <v>75000</v>
      </c>
    </row>
    <row r="10" spans="1:12" ht="15.75" x14ac:dyDescent="0.25">
      <c r="A10" s="40" t="s">
        <v>48</v>
      </c>
      <c r="B10" s="40" t="str">
        <f>'VALOR REPUESTOS'!$A$11</f>
        <v>MATEI</v>
      </c>
      <c r="C10" s="27">
        <f>'VALOR REPUESTOS'!$C$11</f>
        <v>10000</v>
      </c>
      <c r="D10" s="28">
        <v>1</v>
      </c>
      <c r="E10" s="29">
        <f t="shared" si="1"/>
        <v>10000</v>
      </c>
      <c r="F10" s="29">
        <f>$E$10</f>
        <v>10000</v>
      </c>
      <c r="G10" s="29">
        <f t="shared" ref="G10:L10" si="7">$E$10</f>
        <v>10000</v>
      </c>
      <c r="H10" s="29">
        <f t="shared" si="7"/>
        <v>10000</v>
      </c>
      <c r="I10" s="29">
        <f>$E$10</f>
        <v>10000</v>
      </c>
      <c r="J10" s="29">
        <f t="shared" si="7"/>
        <v>10000</v>
      </c>
      <c r="K10" s="29">
        <f t="shared" si="7"/>
        <v>10000</v>
      </c>
      <c r="L10" s="29">
        <f t="shared" si="7"/>
        <v>10000</v>
      </c>
    </row>
    <row r="11" spans="1:12" ht="15.75" x14ac:dyDescent="0.25">
      <c r="A11" s="41" t="s">
        <v>1</v>
      </c>
      <c r="B11" s="40" t="str">
        <f>'VALOR REPUESTOS'!$A$10</f>
        <v>MO</v>
      </c>
      <c r="C11" s="27">
        <f>'VALOR REPUESTOS'!$C$10</f>
        <v>38000</v>
      </c>
      <c r="D11" s="28"/>
      <c r="E11" s="29"/>
      <c r="F11" s="42">
        <f>C11*F14</f>
        <v>57000</v>
      </c>
      <c r="G11" s="42">
        <f>C11*G14</f>
        <v>76000</v>
      </c>
      <c r="H11" s="42">
        <f>C11*H14</f>
        <v>95000</v>
      </c>
      <c r="I11" s="42">
        <f>C11*I14</f>
        <v>76000</v>
      </c>
      <c r="J11" s="42">
        <f>C11*J14</f>
        <v>95000</v>
      </c>
      <c r="K11" s="42">
        <f>C11*K14</f>
        <v>95000</v>
      </c>
      <c r="L11" s="42">
        <f>C11*L14</f>
        <v>95000</v>
      </c>
    </row>
    <row r="12" spans="1:12" ht="15.75" x14ac:dyDescent="0.25">
      <c r="A12" s="43" t="s">
        <v>55</v>
      </c>
      <c r="B12" s="43"/>
      <c r="C12" s="44" t="s">
        <v>3</v>
      </c>
      <c r="D12" s="44"/>
      <c r="E12" s="45"/>
      <c r="F12" s="45">
        <f t="shared" ref="F12:L12" si="8">SUM(F2:F11)</f>
        <v>116000</v>
      </c>
      <c r="G12" s="45">
        <f t="shared" si="8"/>
        <v>165000</v>
      </c>
      <c r="H12" s="45">
        <f t="shared" si="8"/>
        <v>160800</v>
      </c>
      <c r="I12" s="45">
        <f t="shared" ref="I12" si="9">SUM(I2:I11)</f>
        <v>135000</v>
      </c>
      <c r="J12" s="45">
        <f t="shared" si="8"/>
        <v>184000</v>
      </c>
      <c r="K12" s="45">
        <f t="shared" si="8"/>
        <v>190800</v>
      </c>
      <c r="L12" s="45">
        <f t="shared" si="8"/>
        <v>259000</v>
      </c>
    </row>
    <row r="13" spans="1:12" ht="15.75" x14ac:dyDescent="0.25">
      <c r="A13" s="46" t="s">
        <v>63</v>
      </c>
      <c r="B13" s="18"/>
      <c r="C13" s="47"/>
      <c r="D13" s="18"/>
      <c r="E13" s="18"/>
      <c r="F13" s="151">
        <f>F12*1.19</f>
        <v>138040</v>
      </c>
      <c r="G13" s="151">
        <f t="shared" ref="G13:J13" si="10">G12*1.19</f>
        <v>196350</v>
      </c>
      <c r="H13" s="151">
        <f t="shared" si="10"/>
        <v>191352</v>
      </c>
      <c r="I13" s="151">
        <f>I12*1.19</f>
        <v>160650</v>
      </c>
      <c r="J13" s="151">
        <f t="shared" si="10"/>
        <v>218960</v>
      </c>
      <c r="K13" s="151">
        <f>K12*1.19</f>
        <v>227052</v>
      </c>
      <c r="L13" s="151">
        <f>L12*1.19</f>
        <v>308210</v>
      </c>
    </row>
    <row r="14" spans="1:12" x14ac:dyDescent="0.25">
      <c r="A14" s="46" t="s">
        <v>64</v>
      </c>
      <c r="B14" s="18"/>
      <c r="C14" s="47"/>
      <c r="D14" s="18"/>
      <c r="E14" s="18"/>
      <c r="F14" s="102">
        <v>1.5</v>
      </c>
      <c r="G14" s="102">
        <v>2</v>
      </c>
      <c r="H14" s="102">
        <v>2.5</v>
      </c>
      <c r="I14" s="102">
        <v>2</v>
      </c>
      <c r="J14" s="102">
        <v>2.5</v>
      </c>
      <c r="K14" s="102">
        <v>2.5</v>
      </c>
      <c r="L14" s="102">
        <v>2.5</v>
      </c>
    </row>
    <row r="16" spans="1:12" x14ac:dyDescent="0.25">
      <c r="E16" s="407" t="s">
        <v>543</v>
      </c>
      <c r="F16" s="407"/>
      <c r="G16" s="407"/>
      <c r="H16" s="407"/>
      <c r="I16" s="407"/>
      <c r="J16" s="407"/>
      <c r="K16" s="407"/>
      <c r="L16" s="407"/>
    </row>
    <row r="17" spans="5:12" ht="15.75" x14ac:dyDescent="0.25">
      <c r="E17" s="365" t="s">
        <v>541</v>
      </c>
      <c r="F17" s="320" t="s">
        <v>492</v>
      </c>
      <c r="G17" s="320" t="s">
        <v>108</v>
      </c>
      <c r="H17" s="320" t="s">
        <v>109</v>
      </c>
      <c r="I17" s="320" t="s">
        <v>486</v>
      </c>
      <c r="J17" s="319">
        <v>40</v>
      </c>
      <c r="K17" s="320">
        <v>60</v>
      </c>
      <c r="L17" s="319">
        <v>80</v>
      </c>
    </row>
    <row r="18" spans="5:12" x14ac:dyDescent="0.25">
      <c r="E18" s="365" t="s">
        <v>542</v>
      </c>
      <c r="F18" s="366">
        <v>116000</v>
      </c>
      <c r="G18" s="366">
        <v>165000</v>
      </c>
      <c r="H18" s="366">
        <v>160800</v>
      </c>
      <c r="I18" s="366">
        <v>135000</v>
      </c>
      <c r="J18" s="366">
        <v>184000</v>
      </c>
      <c r="K18" s="366">
        <v>190800</v>
      </c>
      <c r="L18" s="366">
        <v>259000</v>
      </c>
    </row>
    <row r="19" spans="5:12" x14ac:dyDescent="0.25">
      <c r="E19" s="132"/>
      <c r="F19" s="132" t="s">
        <v>544</v>
      </c>
      <c r="G19" s="132"/>
      <c r="H19" s="132"/>
      <c r="I19" s="132"/>
      <c r="J19" s="132"/>
      <c r="K19" s="132"/>
      <c r="L19" s="132"/>
    </row>
  </sheetData>
  <mergeCells count="1">
    <mergeCell ref="E16:L16"/>
  </mergeCells>
  <pageMargins left="0.7" right="0.7" top="0.75" bottom="0.75" header="0.3" footer="0.3"/>
  <pageSetup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1908-6A63-44E0-B7E3-A55F17D7BAD0}">
  <sheetPr>
    <tabColor rgb="FFFFFF00"/>
  </sheetPr>
  <dimension ref="A1:I18"/>
  <sheetViews>
    <sheetView zoomScale="148" workbookViewId="0">
      <selection activeCell="F2" sqref="F2:F13"/>
    </sheetView>
  </sheetViews>
  <sheetFormatPr baseColWidth="10" defaultRowHeight="15" x14ac:dyDescent="0.25"/>
  <cols>
    <col min="1" max="1" width="33.5703125" bestFit="1" customWidth="1"/>
    <col min="2" max="2" width="9" customWidth="1"/>
    <col min="3" max="3" width="13.7109375" bestFit="1" customWidth="1"/>
    <col min="4" max="4" width="10.28515625" bestFit="1" customWidth="1"/>
    <col min="5" max="5" width="13.140625" bestFit="1" customWidth="1"/>
    <col min="6" max="9" width="10.42578125" bestFit="1" customWidth="1"/>
  </cols>
  <sheetData>
    <row r="1" spans="1:9" ht="15.75" x14ac:dyDescent="0.25">
      <c r="A1" s="7" t="s">
        <v>396</v>
      </c>
      <c r="B1" s="7" t="s">
        <v>50</v>
      </c>
      <c r="C1" s="24" t="s">
        <v>2</v>
      </c>
      <c r="D1" s="21" t="s">
        <v>51</v>
      </c>
      <c r="E1" s="234" t="s">
        <v>57</v>
      </c>
      <c r="F1" s="49" t="s">
        <v>104</v>
      </c>
      <c r="G1" s="49">
        <v>40</v>
      </c>
      <c r="H1" s="30" t="s">
        <v>216</v>
      </c>
      <c r="I1" s="334">
        <v>120</v>
      </c>
    </row>
    <row r="2" spans="1:9" ht="15.75" x14ac:dyDescent="0.25">
      <c r="A2" s="11" t="s">
        <v>56</v>
      </c>
      <c r="B2" s="13" t="str">
        <f>'VALOR REPUESTOS'!$A$12</f>
        <v>A5W30</v>
      </c>
      <c r="C2" s="27">
        <f>'VALOR REPUESTOS'!$C$12</f>
        <v>8000</v>
      </c>
      <c r="D2" s="28">
        <v>5.5</v>
      </c>
      <c r="E2" s="235">
        <f>C2*D2</f>
        <v>44000</v>
      </c>
      <c r="F2" s="10">
        <f>$E$2</f>
        <v>44000</v>
      </c>
      <c r="G2" s="10">
        <f t="shared" ref="G2:I2" si="0">$E$2</f>
        <v>44000</v>
      </c>
      <c r="H2" s="10">
        <f t="shared" si="0"/>
        <v>44000</v>
      </c>
      <c r="I2" s="328">
        <f t="shared" si="0"/>
        <v>44000</v>
      </c>
    </row>
    <row r="3" spans="1:9" ht="15.75" x14ac:dyDescent="0.25">
      <c r="A3" s="11" t="s">
        <v>52</v>
      </c>
      <c r="B3" s="33" t="str">
        <f>'VALOR REPUESTOS'!$A$197</f>
        <v>FM</v>
      </c>
      <c r="C3" s="27">
        <f>'VALOR REPUESTOS'!$C$197</f>
        <v>16000</v>
      </c>
      <c r="D3" s="28">
        <v>1</v>
      </c>
      <c r="E3" s="235">
        <f t="shared" ref="E3:E13" si="1">C3*D3</f>
        <v>16000</v>
      </c>
      <c r="F3" s="10">
        <f>$E$3</f>
        <v>16000</v>
      </c>
      <c r="G3" s="10">
        <f t="shared" ref="G3:I3" si="2">$E$3</f>
        <v>16000</v>
      </c>
      <c r="H3" s="10">
        <f t="shared" si="2"/>
        <v>16000</v>
      </c>
      <c r="I3" s="328">
        <f t="shared" si="2"/>
        <v>16000</v>
      </c>
    </row>
    <row r="4" spans="1:9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10">
        <f>$E$4</f>
        <v>3500</v>
      </c>
      <c r="G4" s="10">
        <f t="shared" ref="G4:I4" si="3">$E$4</f>
        <v>3500</v>
      </c>
      <c r="H4" s="10">
        <f t="shared" si="3"/>
        <v>3500</v>
      </c>
      <c r="I4" s="328">
        <f t="shared" si="3"/>
        <v>3500</v>
      </c>
    </row>
    <row r="5" spans="1:9" ht="15.75" x14ac:dyDescent="0.25">
      <c r="A5" s="11" t="s">
        <v>60</v>
      </c>
      <c r="B5" s="13" t="str">
        <f>'VALOR REPUESTOS'!$A$198</f>
        <v>FA</v>
      </c>
      <c r="C5" s="27">
        <f>'VALOR REPUESTOS'!$C$198</f>
        <v>20000</v>
      </c>
      <c r="D5" s="28">
        <v>1</v>
      </c>
      <c r="E5" s="235">
        <f t="shared" si="1"/>
        <v>20000</v>
      </c>
      <c r="F5" s="10">
        <f>$E$5</f>
        <v>20000</v>
      </c>
      <c r="G5" s="10">
        <f t="shared" ref="G5:I5" si="4">$E$5</f>
        <v>20000</v>
      </c>
      <c r="H5" s="10">
        <f t="shared" si="4"/>
        <v>20000</v>
      </c>
      <c r="I5" s="328">
        <f t="shared" si="4"/>
        <v>20000</v>
      </c>
    </row>
    <row r="6" spans="1:9" ht="15.75" x14ac:dyDescent="0.25">
      <c r="A6" s="11" t="s">
        <v>59</v>
      </c>
      <c r="B6" s="33" t="str">
        <f>'VALOR REPUESTOS'!$A$200</f>
        <v>FC</v>
      </c>
      <c r="C6" s="27">
        <f>'VALOR REPUESTOS'!$C$200</f>
        <v>30000</v>
      </c>
      <c r="D6" s="28">
        <v>1</v>
      </c>
      <c r="E6" s="235">
        <f t="shared" si="1"/>
        <v>30000</v>
      </c>
      <c r="F6" s="10">
        <f>$E$6</f>
        <v>30000</v>
      </c>
      <c r="G6" s="10">
        <f t="shared" ref="G6:I6" si="5">$E$6</f>
        <v>30000</v>
      </c>
      <c r="H6" s="10">
        <f t="shared" si="5"/>
        <v>30000</v>
      </c>
      <c r="I6" s="328">
        <f t="shared" si="5"/>
        <v>30000</v>
      </c>
    </row>
    <row r="7" spans="1:9" ht="15.75" x14ac:dyDescent="0.25">
      <c r="A7" s="11" t="s">
        <v>116</v>
      </c>
      <c r="B7" s="13" t="str">
        <f>'VALOR REPUESTOS'!$A$199</f>
        <v>FP</v>
      </c>
      <c r="C7" s="27">
        <f>'VALOR REPUESTOS'!$C$199</f>
        <v>20000</v>
      </c>
      <c r="D7" s="28">
        <v>1</v>
      </c>
      <c r="E7" s="235">
        <f t="shared" si="1"/>
        <v>20000</v>
      </c>
      <c r="F7" s="10">
        <f>$E$7</f>
        <v>20000</v>
      </c>
      <c r="G7" s="10">
        <f t="shared" ref="G7:I7" si="6">$E$7</f>
        <v>20000</v>
      </c>
      <c r="H7" s="10">
        <f t="shared" si="6"/>
        <v>20000</v>
      </c>
      <c r="I7" s="328">
        <f t="shared" si="6"/>
        <v>20000</v>
      </c>
    </row>
    <row r="8" spans="1:9" ht="15.75" x14ac:dyDescent="0.25">
      <c r="A8" s="39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35">
        <f t="shared" si="1"/>
        <v>3500</v>
      </c>
      <c r="F8" s="10">
        <f>$E$8</f>
        <v>3500</v>
      </c>
      <c r="G8" s="10">
        <f t="shared" ref="G8:I8" si="7">$E$8</f>
        <v>3500</v>
      </c>
      <c r="H8" s="10">
        <f t="shared" si="7"/>
        <v>3500</v>
      </c>
      <c r="I8" s="328">
        <f t="shared" si="7"/>
        <v>3500</v>
      </c>
    </row>
    <row r="9" spans="1:9" ht="15.75" x14ac:dyDescent="0.25">
      <c r="A9" s="11" t="s">
        <v>61</v>
      </c>
      <c r="B9" s="13" t="str">
        <f>'VALOR REPUESTOS'!$A$9</f>
        <v>AL3C1F</v>
      </c>
      <c r="C9" s="27">
        <f>'VALOR REPUESTOS'!$C$9</f>
        <v>6800</v>
      </c>
      <c r="D9" s="28">
        <v>1</v>
      </c>
      <c r="E9" s="235">
        <f t="shared" si="1"/>
        <v>6800</v>
      </c>
      <c r="F9" s="10"/>
      <c r="G9" s="10">
        <f>$E$9</f>
        <v>6800</v>
      </c>
      <c r="H9" s="10">
        <f t="shared" ref="H9:I9" si="8">$E$9</f>
        <v>6800</v>
      </c>
      <c r="I9" s="328">
        <f t="shared" si="8"/>
        <v>6800</v>
      </c>
    </row>
    <row r="10" spans="1:9" ht="15.75" x14ac:dyDescent="0.25">
      <c r="A10" s="65" t="s">
        <v>106</v>
      </c>
      <c r="B10" s="66" t="str">
        <f>'VALOR REPUESTOS'!$A$201</f>
        <v>CACC</v>
      </c>
      <c r="C10" s="29">
        <f>'VALOR REPUESTOS'!$C$201</f>
        <v>35000</v>
      </c>
      <c r="D10" s="69">
        <v>1</v>
      </c>
      <c r="E10" s="235">
        <f t="shared" si="1"/>
        <v>35000</v>
      </c>
      <c r="F10" s="10"/>
      <c r="G10" s="10"/>
      <c r="H10" s="10">
        <f>$E$10</f>
        <v>35000</v>
      </c>
      <c r="I10" s="328"/>
    </row>
    <row r="11" spans="1:9" ht="15.75" x14ac:dyDescent="0.25">
      <c r="A11" s="65" t="s">
        <v>117</v>
      </c>
      <c r="B11" s="66" t="str">
        <f>'VALOR REPUESTOS'!$A$202</f>
        <v>KD</v>
      </c>
      <c r="C11" s="29">
        <f>'VALOR REPUESTOS'!$C$202</f>
        <v>180000</v>
      </c>
      <c r="D11" s="69">
        <v>1</v>
      </c>
      <c r="E11" s="235">
        <f t="shared" si="1"/>
        <v>180000</v>
      </c>
      <c r="F11" s="10"/>
      <c r="G11" s="10"/>
      <c r="H11" s="10">
        <f>$E$11</f>
        <v>180000</v>
      </c>
      <c r="I11" s="328"/>
    </row>
    <row r="12" spans="1:9" ht="15.75" x14ac:dyDescent="0.25">
      <c r="A12" s="65" t="s">
        <v>49</v>
      </c>
      <c r="B12" s="66" t="str">
        <f>'VALOR REPUESTOS'!$A$3</f>
        <v>AL1C1</v>
      </c>
      <c r="C12" s="29">
        <f>'VALOR REPUESTOS'!$C$3</f>
        <v>6000</v>
      </c>
      <c r="D12" s="69">
        <v>10</v>
      </c>
      <c r="E12" s="235">
        <f t="shared" si="1"/>
        <v>60000</v>
      </c>
      <c r="F12" s="10"/>
      <c r="G12" s="10"/>
      <c r="H12" s="10">
        <f>$E$12</f>
        <v>60000</v>
      </c>
      <c r="I12" s="328"/>
    </row>
    <row r="13" spans="1:9" ht="15.75" x14ac:dyDescent="0.25">
      <c r="A13" s="13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35">
        <f t="shared" si="1"/>
        <v>10000</v>
      </c>
      <c r="F13" s="10">
        <f>$E$13</f>
        <v>10000</v>
      </c>
      <c r="G13" s="10">
        <f t="shared" ref="G13:I13" si="9">$E$13</f>
        <v>10000</v>
      </c>
      <c r="H13" s="10">
        <f t="shared" si="9"/>
        <v>10000</v>
      </c>
      <c r="I13" s="328">
        <f t="shared" si="9"/>
        <v>10000</v>
      </c>
    </row>
    <row r="14" spans="1:9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35"/>
      <c r="F14" s="17">
        <f>C14*F17</f>
        <v>95000</v>
      </c>
      <c r="G14" s="17">
        <f>C14*G17</f>
        <v>114000</v>
      </c>
      <c r="H14" s="17">
        <f>C14*H17</f>
        <v>190000</v>
      </c>
      <c r="I14" s="328">
        <f>C14*I17</f>
        <v>114000</v>
      </c>
    </row>
    <row r="15" spans="1:9" ht="15.75" x14ac:dyDescent="0.25">
      <c r="A15" s="2" t="s">
        <v>55</v>
      </c>
      <c r="B15" s="2"/>
      <c r="C15" s="5" t="s">
        <v>3</v>
      </c>
      <c r="D15" s="5"/>
      <c r="E15" s="131"/>
      <c r="F15" s="6">
        <f>SUM(F2:F14)</f>
        <v>242000</v>
      </c>
      <c r="G15" s="6">
        <f>SUM(G2:G14)</f>
        <v>267800</v>
      </c>
      <c r="H15" s="6">
        <f>SUM(H2:H14)</f>
        <v>618800</v>
      </c>
      <c r="I15" s="329">
        <f>SUM(I2:I14)</f>
        <v>267800</v>
      </c>
    </row>
    <row r="16" spans="1:9" ht="15.75" x14ac:dyDescent="0.25">
      <c r="A16" s="85" t="s">
        <v>63</v>
      </c>
      <c r="B16" s="387"/>
      <c r="C16" s="387"/>
      <c r="D16" s="387"/>
      <c r="E16" s="387"/>
      <c r="F16" s="86">
        <f>F15*1.19</f>
        <v>287980</v>
      </c>
      <c r="G16" s="86">
        <f>G15*1.19</f>
        <v>318682</v>
      </c>
      <c r="H16" s="86">
        <f>H15*1.19</f>
        <v>736372</v>
      </c>
      <c r="I16" s="329">
        <f>I15*1.19</f>
        <v>318682</v>
      </c>
    </row>
    <row r="17" spans="1:9" x14ac:dyDescent="0.25">
      <c r="A17" s="94" t="s">
        <v>64</v>
      </c>
      <c r="B17" s="381"/>
      <c r="C17" s="382"/>
      <c r="D17" s="382"/>
      <c r="E17" s="383"/>
      <c r="F17" s="102">
        <v>2.5</v>
      </c>
      <c r="G17" s="102">
        <v>3</v>
      </c>
      <c r="H17" s="102">
        <v>5</v>
      </c>
      <c r="I17" s="335">
        <v>3</v>
      </c>
    </row>
    <row r="18" spans="1:9" x14ac:dyDescent="0.25">
      <c r="I18" t="s">
        <v>497</v>
      </c>
    </row>
  </sheetData>
  <mergeCells count="2">
    <mergeCell ref="B16:E16"/>
    <mergeCell ref="B17:E1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88C5-416F-4997-BC2D-B5CB15B73AA9}">
  <sheetPr>
    <tabColor rgb="FFFFFF00"/>
  </sheetPr>
  <dimension ref="A1:I12"/>
  <sheetViews>
    <sheetView zoomScale="140" zoomScaleNormal="140" workbookViewId="0">
      <selection activeCell="A5" sqref="A5:E5"/>
    </sheetView>
  </sheetViews>
  <sheetFormatPr baseColWidth="10" defaultRowHeight="15" x14ac:dyDescent="0.25"/>
  <cols>
    <col min="1" max="1" width="36" bestFit="1" customWidth="1"/>
    <col min="2" max="2" width="13.7109375" bestFit="1" customWidth="1"/>
    <col min="3" max="3" width="13.85546875" bestFit="1" customWidth="1"/>
    <col min="4" max="4" width="10.5703125" bestFit="1" customWidth="1"/>
    <col min="5" max="5" width="13.42578125" bestFit="1" customWidth="1"/>
    <col min="6" max="9" width="10.42578125" bestFit="1" customWidth="1"/>
  </cols>
  <sheetData>
    <row r="1" spans="1:9" ht="15.75" x14ac:dyDescent="0.25">
      <c r="A1" s="7" t="s">
        <v>373</v>
      </c>
      <c r="B1" s="7" t="s">
        <v>50</v>
      </c>
      <c r="C1" s="24" t="s">
        <v>2</v>
      </c>
      <c r="D1" s="21" t="s">
        <v>51</v>
      </c>
      <c r="E1" s="21" t="s">
        <v>57</v>
      </c>
      <c r="F1" s="9">
        <v>30</v>
      </c>
      <c r="G1" s="9">
        <v>60</v>
      </c>
      <c r="H1" s="8">
        <v>90</v>
      </c>
      <c r="I1" s="327">
        <v>120</v>
      </c>
    </row>
    <row r="2" spans="1:9" ht="15.75" x14ac:dyDescent="0.25">
      <c r="A2" s="123" t="s">
        <v>374</v>
      </c>
      <c r="B2" s="13" t="str">
        <f>'VALOR REPUESTOS'!$A$185</f>
        <v>ANT</v>
      </c>
      <c r="C2" s="12">
        <f>'VALOR REPUESTOS'!$C$185</f>
        <v>10000</v>
      </c>
      <c r="D2" s="15">
        <v>4.5</v>
      </c>
      <c r="E2" s="10">
        <f>C2*D2</f>
        <v>45000</v>
      </c>
      <c r="F2" s="10"/>
      <c r="G2" s="10">
        <f>$E$2</f>
        <v>45000</v>
      </c>
      <c r="H2" s="10"/>
      <c r="I2" s="328">
        <f>$E$2</f>
        <v>45000</v>
      </c>
    </row>
    <row r="3" spans="1:9" ht="15.75" x14ac:dyDescent="0.25">
      <c r="A3" s="124" t="s">
        <v>223</v>
      </c>
      <c r="B3" s="13" t="str">
        <f>'VALOR REPUESTOS'!$A$17</f>
        <v>GTC</v>
      </c>
      <c r="C3" s="27">
        <f>'VALOR REPUESTOS'!$C$17</f>
        <v>3500</v>
      </c>
      <c r="D3" s="28">
        <v>1</v>
      </c>
      <c r="E3" s="29">
        <f>C3*D3</f>
        <v>3500</v>
      </c>
      <c r="F3" s="10">
        <f>$E$3</f>
        <v>3500</v>
      </c>
      <c r="G3" s="10">
        <f t="shared" ref="G3:I3" si="0">$E$3</f>
        <v>3500</v>
      </c>
      <c r="H3" s="10">
        <f t="shared" si="0"/>
        <v>3500</v>
      </c>
      <c r="I3" s="328">
        <f t="shared" si="0"/>
        <v>3500</v>
      </c>
    </row>
    <row r="4" spans="1:9" ht="15.75" x14ac:dyDescent="0.25">
      <c r="A4" s="123" t="s">
        <v>379</v>
      </c>
      <c r="B4" s="13" t="str">
        <f>'VALOR REPUESTOS'!$A$186</f>
        <v>ATF DM</v>
      </c>
      <c r="C4" s="12">
        <f>'VALOR REPUESTOS'!$C$186</f>
        <v>18000</v>
      </c>
      <c r="D4" s="15">
        <v>1</v>
      </c>
      <c r="E4" s="10">
        <f>C4*D4</f>
        <v>18000</v>
      </c>
      <c r="F4" s="10">
        <f>$E$4</f>
        <v>18000</v>
      </c>
      <c r="G4" s="10">
        <f t="shared" ref="G4:I4" si="1">$E$4</f>
        <v>18000</v>
      </c>
      <c r="H4" s="10">
        <f t="shared" si="1"/>
        <v>18000</v>
      </c>
      <c r="I4" s="328">
        <f t="shared" si="1"/>
        <v>18000</v>
      </c>
    </row>
    <row r="5" spans="1:9" ht="15.75" x14ac:dyDescent="0.25">
      <c r="A5" s="39" t="s">
        <v>208</v>
      </c>
      <c r="B5" s="13" t="str">
        <f>'VALOR REPUESTOS'!$A$16</f>
        <v>LLP</v>
      </c>
      <c r="C5" s="27">
        <f>'VALOR REPUESTOS'!$C$16</f>
        <v>3500</v>
      </c>
      <c r="D5" s="28">
        <v>1</v>
      </c>
      <c r="E5" s="235">
        <f t="shared" ref="E5" si="2">C5*D5</f>
        <v>3500</v>
      </c>
      <c r="F5" s="10">
        <f>$E$5</f>
        <v>3500</v>
      </c>
      <c r="G5" s="10">
        <f t="shared" ref="G5:I5" si="3">$E$5</f>
        <v>3500</v>
      </c>
      <c r="H5" s="10">
        <f t="shared" si="3"/>
        <v>3500</v>
      </c>
      <c r="I5" s="10">
        <f t="shared" si="3"/>
        <v>3500</v>
      </c>
    </row>
    <row r="6" spans="1:9" ht="15.75" x14ac:dyDescent="0.25">
      <c r="A6" s="123" t="s">
        <v>61</v>
      </c>
      <c r="B6" s="13" t="str">
        <f>'VALOR REPUESTOS'!$A$9</f>
        <v>AL3C1F</v>
      </c>
      <c r="C6" s="12">
        <f>'VALOR REPUESTOS'!$C$9</f>
        <v>6800</v>
      </c>
      <c r="D6" s="15">
        <v>1</v>
      </c>
      <c r="E6" s="10">
        <f>C6*D6</f>
        <v>6800</v>
      </c>
      <c r="F6" s="10"/>
      <c r="G6" s="10">
        <f>$E$6</f>
        <v>6800</v>
      </c>
      <c r="H6" s="10"/>
      <c r="I6" s="328">
        <f>$E$6</f>
        <v>6800</v>
      </c>
    </row>
    <row r="7" spans="1:9" ht="15.75" x14ac:dyDescent="0.25">
      <c r="A7" s="126" t="s">
        <v>48</v>
      </c>
      <c r="B7" s="13" t="str">
        <f>'VALOR REPUESTOS'!$A$11</f>
        <v>MATEI</v>
      </c>
      <c r="C7" s="12">
        <f>'VALOR REPUESTOS'!$C$11</f>
        <v>10000</v>
      </c>
      <c r="D7" s="15">
        <v>1</v>
      </c>
      <c r="E7" s="10">
        <f>C7*D7</f>
        <v>10000</v>
      </c>
      <c r="F7" s="10">
        <f>$E$7</f>
        <v>10000</v>
      </c>
      <c r="G7" s="10">
        <f t="shared" ref="G7:I7" si="4">$E$7</f>
        <v>10000</v>
      </c>
      <c r="H7" s="10">
        <f t="shared" si="4"/>
        <v>10000</v>
      </c>
      <c r="I7" s="328">
        <f t="shared" si="4"/>
        <v>10000</v>
      </c>
    </row>
    <row r="8" spans="1:9" ht="15.75" x14ac:dyDescent="0.25">
      <c r="A8" s="20" t="s">
        <v>1</v>
      </c>
      <c r="B8" s="13" t="str">
        <f>'VALOR REPUESTOS'!$A$10</f>
        <v>MO</v>
      </c>
      <c r="C8" s="27">
        <f>'VALOR REPUESTOS'!$C$10</f>
        <v>38000</v>
      </c>
      <c r="D8" s="15"/>
      <c r="E8" s="10"/>
      <c r="F8" s="17">
        <f>C8*F11</f>
        <v>95000</v>
      </c>
      <c r="G8" s="17">
        <f>C8*G11</f>
        <v>133000</v>
      </c>
      <c r="H8" s="17">
        <f>C8*H11</f>
        <v>114000</v>
      </c>
      <c r="I8" s="328">
        <f>C8*I11</f>
        <v>133000</v>
      </c>
    </row>
    <row r="9" spans="1:9" ht="15.75" x14ac:dyDescent="0.25">
      <c r="A9" s="2" t="s">
        <v>55</v>
      </c>
      <c r="B9" s="384"/>
      <c r="C9" s="385"/>
      <c r="D9" s="385"/>
      <c r="E9" s="386"/>
      <c r="F9" s="6">
        <f>SUM(F2:F8)</f>
        <v>130000</v>
      </c>
      <c r="G9" s="6">
        <f>SUM(G2:G8)</f>
        <v>219800</v>
      </c>
      <c r="H9" s="6">
        <f>SUM(H2:H8)</f>
        <v>149000</v>
      </c>
      <c r="I9" s="329">
        <f>SUM(I2:I8)</f>
        <v>219800</v>
      </c>
    </row>
    <row r="10" spans="1:9" ht="15.75" x14ac:dyDescent="0.25">
      <c r="A10" s="82" t="s">
        <v>63</v>
      </c>
      <c r="B10" s="387"/>
      <c r="C10" s="387"/>
      <c r="D10" s="387"/>
      <c r="E10" s="387"/>
      <c r="F10" s="152">
        <f>F9*1.19</f>
        <v>154700</v>
      </c>
      <c r="G10" s="152">
        <f>G9*1.19</f>
        <v>261562</v>
      </c>
      <c r="H10" s="152">
        <f>H9*1.19</f>
        <v>177310</v>
      </c>
      <c r="I10" s="329">
        <f>I9*1.19</f>
        <v>261562</v>
      </c>
    </row>
    <row r="11" spans="1:9" x14ac:dyDescent="0.25">
      <c r="A11" s="94" t="s">
        <v>64</v>
      </c>
      <c r="B11" s="388"/>
      <c r="C11" s="388"/>
      <c r="D11" s="388"/>
      <c r="E11" s="388"/>
      <c r="F11" s="93">
        <v>2.5</v>
      </c>
      <c r="G11" s="93">
        <v>3.5</v>
      </c>
      <c r="H11" s="93">
        <v>3</v>
      </c>
      <c r="I11" s="330">
        <v>3.5</v>
      </c>
    </row>
    <row r="12" spans="1:9" x14ac:dyDescent="0.25">
      <c r="I12" t="s">
        <v>497</v>
      </c>
    </row>
  </sheetData>
  <mergeCells count="3">
    <mergeCell ref="B9:E9"/>
    <mergeCell ref="B10:E10"/>
    <mergeCell ref="B11:E1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CA3B-D3F1-408A-A52A-C314790339F8}">
  <sheetPr>
    <tabColor rgb="FFFFFF00"/>
  </sheetPr>
  <dimension ref="A1:I17"/>
  <sheetViews>
    <sheetView zoomScale="154" zoomScaleNormal="110" workbookViewId="0">
      <selection activeCell="A2" sqref="A2"/>
    </sheetView>
  </sheetViews>
  <sheetFormatPr baseColWidth="10" defaultRowHeight="15" x14ac:dyDescent="0.25"/>
  <cols>
    <col min="1" max="1" width="39.28515625" bestFit="1" customWidth="1"/>
    <col min="2" max="2" width="9.140625" customWidth="1"/>
    <col min="3" max="3" width="13.5703125" style="23" bestFit="1" customWidth="1"/>
    <col min="4" max="4" width="10.28515625" bestFit="1" customWidth="1"/>
    <col min="5" max="5" width="13.140625" bestFit="1" customWidth="1"/>
    <col min="6" max="6" width="14.5703125" bestFit="1" customWidth="1"/>
    <col min="7" max="7" width="12.85546875" bestFit="1" customWidth="1"/>
    <col min="8" max="8" width="12.85546875" customWidth="1"/>
    <col min="9" max="9" width="13.85546875" customWidth="1"/>
    <col min="12" max="12" width="24.85546875" customWidth="1"/>
  </cols>
  <sheetData>
    <row r="1" spans="1:9" x14ac:dyDescent="0.25">
      <c r="A1" s="253" t="s">
        <v>580</v>
      </c>
      <c r="C1"/>
    </row>
    <row r="2" spans="1:9" ht="30" x14ac:dyDescent="0.25">
      <c r="A2" s="54" t="s">
        <v>105</v>
      </c>
      <c r="B2" s="249" t="s">
        <v>50</v>
      </c>
      <c r="C2" s="24" t="s">
        <v>2</v>
      </c>
      <c r="D2" s="21" t="s">
        <v>51</v>
      </c>
      <c r="E2" s="57" t="s">
        <v>57</v>
      </c>
      <c r="F2" s="24" t="s">
        <v>461</v>
      </c>
      <c r="G2" s="24" t="s">
        <v>300</v>
      </c>
      <c r="H2" s="24" t="s">
        <v>481</v>
      </c>
      <c r="I2" s="30" t="s">
        <v>110</v>
      </c>
    </row>
    <row r="3" spans="1:9" ht="15.75" x14ac:dyDescent="0.25">
      <c r="A3" s="123" t="s">
        <v>56</v>
      </c>
      <c r="B3" s="250" t="str">
        <f>'VALOR REPUESTOS'!$A$12</f>
        <v>A5W30</v>
      </c>
      <c r="C3" s="27">
        <f>'VALOR REPUESTOS'!$C$12</f>
        <v>8000</v>
      </c>
      <c r="D3" s="28">
        <v>5</v>
      </c>
      <c r="E3" s="29">
        <f>C3*D3</f>
        <v>40000</v>
      </c>
      <c r="F3" s="29">
        <f>$E$3</f>
        <v>40000</v>
      </c>
      <c r="G3" s="29">
        <f t="shared" ref="G3:I3" si="0">$E$3</f>
        <v>40000</v>
      </c>
      <c r="H3" s="29">
        <f>$E$3</f>
        <v>40000</v>
      </c>
      <c r="I3" s="29">
        <f t="shared" si="0"/>
        <v>40000</v>
      </c>
    </row>
    <row r="4" spans="1:9" ht="15.75" x14ac:dyDescent="0.25">
      <c r="A4" s="123" t="s">
        <v>52</v>
      </c>
      <c r="B4" s="251" t="str">
        <f>'VALOR REPUESTOS'!$A$60</f>
        <v>FM</v>
      </c>
      <c r="C4" s="27">
        <f>'VALOR REPUESTOS'!$C$60</f>
        <v>8000</v>
      </c>
      <c r="D4" s="28">
        <v>1</v>
      </c>
      <c r="E4" s="29">
        <f t="shared" ref="E4:E13" si="1">C4*D4</f>
        <v>8000</v>
      </c>
      <c r="F4" s="29">
        <f>$E$4</f>
        <v>8000</v>
      </c>
      <c r="G4" s="29">
        <f t="shared" ref="G4:I4" si="2">$E$4</f>
        <v>8000</v>
      </c>
      <c r="H4" s="29">
        <f>$E$4</f>
        <v>8000</v>
      </c>
      <c r="I4" s="29">
        <f t="shared" si="2"/>
        <v>8000</v>
      </c>
    </row>
    <row r="5" spans="1:9" ht="15.75" x14ac:dyDescent="0.25">
      <c r="A5" s="124" t="s">
        <v>302</v>
      </c>
      <c r="B5" s="251" t="str">
        <f>'VALOR REPUESTOS'!$A$62</f>
        <v>JT</v>
      </c>
      <c r="C5" s="27">
        <f>'VALOR REPUESTOS'!$C$62</f>
        <v>3500</v>
      </c>
      <c r="D5" s="28">
        <v>1</v>
      </c>
      <c r="E5" s="29">
        <f t="shared" si="1"/>
        <v>3500</v>
      </c>
      <c r="F5" s="29">
        <f>$E$5</f>
        <v>3500</v>
      </c>
      <c r="G5" s="29">
        <f t="shared" ref="G5:I5" si="3">$E$5</f>
        <v>3500</v>
      </c>
      <c r="H5" s="29">
        <f>$E$5</f>
        <v>3500</v>
      </c>
      <c r="I5" s="29">
        <f t="shared" si="3"/>
        <v>3500</v>
      </c>
    </row>
    <row r="6" spans="1:9" ht="15.75" x14ac:dyDescent="0.25">
      <c r="A6" s="123" t="s">
        <v>60</v>
      </c>
      <c r="B6" s="251" t="str">
        <f>'VALOR REPUESTOS'!$A$63</f>
        <v>FA</v>
      </c>
      <c r="C6" s="27">
        <f>'VALOR REPUESTOS'!$C$63</f>
        <v>16000</v>
      </c>
      <c r="D6" s="28">
        <v>1</v>
      </c>
      <c r="E6" s="29">
        <f t="shared" si="1"/>
        <v>16000</v>
      </c>
      <c r="F6" s="29"/>
      <c r="G6" s="29">
        <f>$E$6</f>
        <v>16000</v>
      </c>
      <c r="H6" s="29"/>
      <c r="I6" s="29">
        <f>$E$6</f>
        <v>16000</v>
      </c>
    </row>
    <row r="7" spans="1:9" ht="15.75" x14ac:dyDescent="0.25">
      <c r="A7" s="123" t="s">
        <v>59</v>
      </c>
      <c r="B7" s="251" t="str">
        <f>'VALOR REPUESTOS'!$A$64</f>
        <v>FC</v>
      </c>
      <c r="C7" s="27">
        <f>'VALOR REPUESTOS'!$C$64</f>
        <v>18000</v>
      </c>
      <c r="D7" s="28">
        <v>1</v>
      </c>
      <c r="E7" s="29">
        <f t="shared" si="1"/>
        <v>18000</v>
      </c>
      <c r="F7" s="29"/>
      <c r="G7" s="29">
        <f>$E$7</f>
        <v>18000</v>
      </c>
      <c r="H7" s="29"/>
      <c r="I7" s="29">
        <f>$E$7</f>
        <v>18000</v>
      </c>
    </row>
    <row r="8" spans="1:9" ht="15.75" x14ac:dyDescent="0.25">
      <c r="A8" s="123" t="s">
        <v>100</v>
      </c>
      <c r="B8" s="251" t="str">
        <f>'VALOR REPUESTOS'!$A$61</f>
        <v>FP</v>
      </c>
      <c r="C8" s="27">
        <f>'VALOR REPUESTOS'!$C$61</f>
        <v>16000</v>
      </c>
      <c r="D8" s="28">
        <v>1</v>
      </c>
      <c r="E8" s="29">
        <f t="shared" si="1"/>
        <v>16000</v>
      </c>
      <c r="F8" s="29"/>
      <c r="G8" s="29">
        <f>$E$8</f>
        <v>16000</v>
      </c>
      <c r="H8" s="29"/>
      <c r="I8" s="29">
        <f>$E$8</f>
        <v>16000</v>
      </c>
    </row>
    <row r="9" spans="1:9" ht="15.75" x14ac:dyDescent="0.25">
      <c r="A9" s="39" t="s">
        <v>208</v>
      </c>
      <c r="B9" s="13" t="str">
        <f>'VALOR REPUESTOS'!$A$16</f>
        <v>LLP</v>
      </c>
      <c r="C9" s="27">
        <f>'VALOR REPUESTOS'!$C$16</f>
        <v>3500</v>
      </c>
      <c r="D9" s="28">
        <v>1</v>
      </c>
      <c r="E9" s="235">
        <f t="shared" si="1"/>
        <v>3500</v>
      </c>
      <c r="F9" s="29">
        <f>$E$9</f>
        <v>3500</v>
      </c>
      <c r="G9" s="29">
        <f t="shared" ref="G9:I9" si="4">$E$9</f>
        <v>3500</v>
      </c>
      <c r="H9" s="29">
        <f t="shared" si="4"/>
        <v>3500</v>
      </c>
      <c r="I9" s="29">
        <f t="shared" si="4"/>
        <v>3500</v>
      </c>
    </row>
    <row r="10" spans="1:9" ht="15.75" x14ac:dyDescent="0.25">
      <c r="A10" s="65" t="s">
        <v>184</v>
      </c>
      <c r="B10" s="252" t="str">
        <f>'VALOR REPUESTOS'!$A$65</f>
        <v>KDISTRIB</v>
      </c>
      <c r="C10" s="29">
        <f>'VALOR REPUESTOS'!$C$65</f>
        <v>180000</v>
      </c>
      <c r="D10" s="69">
        <v>1</v>
      </c>
      <c r="E10" s="29">
        <f t="shared" si="1"/>
        <v>180000</v>
      </c>
      <c r="F10" s="29"/>
      <c r="G10" s="29"/>
      <c r="H10" s="29"/>
      <c r="I10" s="29">
        <f>$E$10</f>
        <v>180000</v>
      </c>
    </row>
    <row r="11" spans="1:9" ht="15.75" x14ac:dyDescent="0.25">
      <c r="A11" s="65" t="s">
        <v>181</v>
      </c>
      <c r="B11" s="252" t="str">
        <f>'VALOR REPUESTOS'!$A$59</f>
        <v>CA</v>
      </c>
      <c r="C11" s="29">
        <f>'VALOR REPUESTOS'!$C$59</f>
        <v>35000</v>
      </c>
      <c r="D11" s="69">
        <v>1</v>
      </c>
      <c r="E11" s="29">
        <f t="shared" si="1"/>
        <v>35000</v>
      </c>
      <c r="F11" s="29"/>
      <c r="G11" s="29"/>
      <c r="H11" s="29"/>
      <c r="I11" s="29">
        <f>$E$11</f>
        <v>35000</v>
      </c>
    </row>
    <row r="12" spans="1:9" ht="15.75" x14ac:dyDescent="0.25">
      <c r="A12" s="123" t="s">
        <v>49</v>
      </c>
      <c r="B12" s="251" t="str">
        <f>'VALOR REPUESTOS'!$A$3</f>
        <v>AL1C1</v>
      </c>
      <c r="C12" s="27">
        <f>'VALOR REPUESTOS'!$C$3</f>
        <v>6000</v>
      </c>
      <c r="D12" s="28">
        <v>5</v>
      </c>
      <c r="E12" s="29">
        <f t="shared" si="1"/>
        <v>30000</v>
      </c>
      <c r="F12" s="29"/>
      <c r="G12" s="29"/>
      <c r="H12" s="29"/>
      <c r="I12" s="29">
        <f>$E$12</f>
        <v>30000</v>
      </c>
    </row>
    <row r="13" spans="1:9" ht="15.75" x14ac:dyDescent="0.25">
      <c r="A13" s="126" t="s">
        <v>48</v>
      </c>
      <c r="B13" s="251" t="str">
        <f>'VALOR REPUESTOS'!$A$11</f>
        <v>MATEI</v>
      </c>
      <c r="C13" s="27">
        <f>'VALOR REPUESTOS'!$C$11</f>
        <v>10000</v>
      </c>
      <c r="D13" s="28">
        <v>1</v>
      </c>
      <c r="E13" s="29">
        <f t="shared" si="1"/>
        <v>10000</v>
      </c>
      <c r="F13" s="29">
        <f>$E$13</f>
        <v>10000</v>
      </c>
      <c r="G13" s="29">
        <f t="shared" ref="G13:I13" si="5">$E$13</f>
        <v>10000</v>
      </c>
      <c r="H13" s="29">
        <f>$E$13</f>
        <v>10000</v>
      </c>
      <c r="I13" s="29">
        <f t="shared" si="5"/>
        <v>10000</v>
      </c>
    </row>
    <row r="14" spans="1:9" ht="15.75" x14ac:dyDescent="0.25">
      <c r="A14" s="20" t="s">
        <v>1</v>
      </c>
      <c r="B14" s="251" t="str">
        <f>'VALOR REPUESTOS'!$A$10</f>
        <v>MO</v>
      </c>
      <c r="C14" s="27">
        <f>'VALOR REPUESTOS'!$C$10</f>
        <v>38000</v>
      </c>
      <c r="D14" s="28"/>
      <c r="E14" s="29"/>
      <c r="F14" s="17">
        <f>C14*F17</f>
        <v>57000</v>
      </c>
      <c r="G14" s="17">
        <f>C14*G17</f>
        <v>95000</v>
      </c>
      <c r="H14" s="17">
        <f>C14*H17</f>
        <v>76000</v>
      </c>
      <c r="I14" s="17">
        <f>C14*I17</f>
        <v>190000</v>
      </c>
    </row>
    <row r="15" spans="1:9" ht="15.75" x14ac:dyDescent="0.25">
      <c r="A15" s="2" t="s">
        <v>55</v>
      </c>
      <c r="B15" s="408"/>
      <c r="C15" s="408"/>
      <c r="D15" s="408"/>
      <c r="E15" s="408"/>
      <c r="F15" s="6">
        <f>SUM(F3:F14)</f>
        <v>122000</v>
      </c>
      <c r="G15" s="6">
        <f>SUM(G3:G14)</f>
        <v>210000</v>
      </c>
      <c r="H15" s="6">
        <f>SUM(H3:H14)</f>
        <v>141000</v>
      </c>
      <c r="I15" s="6">
        <f>SUM(I3:I14)</f>
        <v>550000</v>
      </c>
    </row>
    <row r="16" spans="1:9" ht="15.75" x14ac:dyDescent="0.25">
      <c r="A16" s="82" t="s">
        <v>63</v>
      </c>
      <c r="B16" s="378"/>
      <c r="C16" s="379"/>
      <c r="D16" s="379"/>
      <c r="E16" s="380"/>
      <c r="F16" s="151">
        <f>F15*1.19</f>
        <v>145180</v>
      </c>
      <c r="G16" s="151">
        <f>G15*1.19</f>
        <v>249900</v>
      </c>
      <c r="H16" s="151">
        <f>H15*1.19</f>
        <v>167790</v>
      </c>
      <c r="I16" s="151">
        <f>I15*1.19</f>
        <v>654500</v>
      </c>
    </row>
    <row r="17" spans="1:9" x14ac:dyDescent="0.25">
      <c r="A17" s="94" t="s">
        <v>64</v>
      </c>
      <c r="B17" s="388"/>
      <c r="C17" s="388"/>
      <c r="D17" s="388"/>
      <c r="E17" s="388"/>
      <c r="F17" s="102">
        <v>1.5</v>
      </c>
      <c r="G17" s="102">
        <v>2.5</v>
      </c>
      <c r="H17" s="102">
        <v>2</v>
      </c>
      <c r="I17" s="102">
        <v>5</v>
      </c>
    </row>
  </sheetData>
  <mergeCells count="3">
    <mergeCell ref="B15:E15"/>
    <mergeCell ref="B16:E16"/>
    <mergeCell ref="B17:E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6D8F-1B74-405E-935F-651DEB06DFC9}">
  <sheetPr>
    <tabColor rgb="FFFFFF00"/>
  </sheetPr>
  <dimension ref="A1:K16"/>
  <sheetViews>
    <sheetView zoomScale="139" workbookViewId="0">
      <selection activeCell="N15" sqref="N15"/>
    </sheetView>
  </sheetViews>
  <sheetFormatPr baseColWidth="10" defaultRowHeight="15" x14ac:dyDescent="0.25"/>
  <cols>
    <col min="1" max="1" width="34.7109375" bestFit="1" customWidth="1"/>
    <col min="2" max="2" width="9.42578125" customWidth="1"/>
    <col min="3" max="3" width="13.85546875" bestFit="1" customWidth="1"/>
    <col min="4" max="4" width="10.5703125" bestFit="1" customWidth="1"/>
    <col min="5" max="5" width="13.5703125" bestFit="1" customWidth="1"/>
    <col min="6" max="11" width="10.42578125" bestFit="1" customWidth="1"/>
  </cols>
  <sheetData>
    <row r="1" spans="1:11" ht="15.75" x14ac:dyDescent="0.25">
      <c r="A1" s="54" t="s">
        <v>295</v>
      </c>
      <c r="B1" s="7" t="s">
        <v>50</v>
      </c>
      <c r="C1" s="24" t="s">
        <v>2</v>
      </c>
      <c r="D1" s="21" t="s">
        <v>51</v>
      </c>
      <c r="E1" s="57" t="s">
        <v>57</v>
      </c>
      <c r="F1" s="318" t="s">
        <v>461</v>
      </c>
      <c r="G1" s="24" t="s">
        <v>498</v>
      </c>
      <c r="H1" s="25" t="s">
        <v>481</v>
      </c>
      <c r="I1" s="30">
        <v>40</v>
      </c>
      <c r="J1" s="30" t="s">
        <v>331</v>
      </c>
      <c r="K1" s="30" t="s">
        <v>110</v>
      </c>
    </row>
    <row r="2" spans="1:11" ht="15.75" x14ac:dyDescent="0.25">
      <c r="A2" s="123" t="s">
        <v>56</v>
      </c>
      <c r="B2" s="13" t="str">
        <f>'VALOR REPUESTOS'!$A$12</f>
        <v>A5W30</v>
      </c>
      <c r="C2" s="27">
        <f>'VALOR REPUESTOS'!$C$12</f>
        <v>8000</v>
      </c>
      <c r="D2" s="28">
        <v>4</v>
      </c>
      <c r="E2" s="29">
        <f>C2*D2</f>
        <v>32000</v>
      </c>
      <c r="F2" s="10">
        <f>$E$2</f>
        <v>32000</v>
      </c>
      <c r="G2" s="10">
        <f t="shared" ref="G2:K2" si="0">$E$2</f>
        <v>32000</v>
      </c>
      <c r="H2" s="10">
        <f t="shared" si="0"/>
        <v>32000</v>
      </c>
      <c r="I2" s="10">
        <f t="shared" si="0"/>
        <v>32000</v>
      </c>
      <c r="J2" s="10">
        <f t="shared" si="0"/>
        <v>32000</v>
      </c>
      <c r="K2" s="10">
        <f t="shared" si="0"/>
        <v>32000</v>
      </c>
    </row>
    <row r="3" spans="1:11" ht="15.75" x14ac:dyDescent="0.25">
      <c r="A3" s="123" t="s">
        <v>52</v>
      </c>
      <c r="B3" s="13" t="str">
        <f>'VALOR REPUESTOS'!$A$60</f>
        <v>FM</v>
      </c>
      <c r="C3" s="27">
        <f>'VALOR REPUESTOS'!$C$60</f>
        <v>8000</v>
      </c>
      <c r="D3" s="28">
        <v>1</v>
      </c>
      <c r="E3" s="29">
        <f>C3*D3</f>
        <v>8000</v>
      </c>
      <c r="F3" s="10">
        <f>$E$3</f>
        <v>8000</v>
      </c>
      <c r="G3" s="10">
        <f t="shared" ref="G3:K3" si="1">$E$3</f>
        <v>8000</v>
      </c>
      <c r="H3" s="10">
        <f t="shared" si="1"/>
        <v>8000</v>
      </c>
      <c r="I3" s="10">
        <f t="shared" si="1"/>
        <v>8000</v>
      </c>
      <c r="J3" s="10">
        <f t="shared" si="1"/>
        <v>8000</v>
      </c>
      <c r="K3" s="10">
        <f t="shared" si="1"/>
        <v>8000</v>
      </c>
    </row>
    <row r="4" spans="1:11" ht="15.75" x14ac:dyDescent="0.25">
      <c r="A4" s="124" t="s">
        <v>223</v>
      </c>
      <c r="B4" s="13" t="str">
        <f>'VALOR REPUESTOS'!$A$62</f>
        <v>JT</v>
      </c>
      <c r="C4" s="27">
        <f>'VALOR REPUESTOS'!$C$62</f>
        <v>3500</v>
      </c>
      <c r="D4" s="28">
        <v>1</v>
      </c>
      <c r="E4" s="29">
        <f t="shared" ref="E4:E12" si="2">C4*D4</f>
        <v>3500</v>
      </c>
      <c r="F4" s="10">
        <f>$E$4</f>
        <v>3500</v>
      </c>
      <c r="G4" s="10">
        <f t="shared" ref="G4:K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</row>
    <row r="5" spans="1:11" ht="15.75" x14ac:dyDescent="0.25">
      <c r="A5" s="123" t="s">
        <v>60</v>
      </c>
      <c r="B5" s="13" t="str">
        <f>'VALOR REPUESTOS'!$A$63</f>
        <v>FA</v>
      </c>
      <c r="C5" s="27">
        <f>'VALOR REPUESTOS'!$C$63</f>
        <v>16000</v>
      </c>
      <c r="D5" s="28">
        <v>1</v>
      </c>
      <c r="E5" s="29">
        <f t="shared" si="2"/>
        <v>16000</v>
      </c>
      <c r="F5" s="10"/>
      <c r="G5" s="10">
        <f>$E$5</f>
        <v>16000</v>
      </c>
      <c r="H5" s="10"/>
      <c r="I5" s="10">
        <f>$E$5</f>
        <v>16000</v>
      </c>
      <c r="J5" s="10">
        <f>$E$5</f>
        <v>16000</v>
      </c>
      <c r="K5" s="10">
        <f>$E$5</f>
        <v>16000</v>
      </c>
    </row>
    <row r="6" spans="1:11" ht="15.75" x14ac:dyDescent="0.25">
      <c r="A6" s="123" t="s">
        <v>59</v>
      </c>
      <c r="B6" s="13" t="str">
        <f>'VALOR REPUESTOS'!$A$64</f>
        <v>FC</v>
      </c>
      <c r="C6" s="27">
        <f>'VALOR REPUESTOS'!$C$64</f>
        <v>18000</v>
      </c>
      <c r="D6" s="28">
        <v>1</v>
      </c>
      <c r="E6" s="29">
        <f t="shared" si="2"/>
        <v>18000</v>
      </c>
      <c r="F6" s="10"/>
      <c r="G6" s="10">
        <f>$E$6</f>
        <v>18000</v>
      </c>
      <c r="H6" s="10"/>
      <c r="I6" s="10">
        <f>$E$6</f>
        <v>18000</v>
      </c>
      <c r="J6" s="10">
        <f t="shared" ref="J6:K6" si="4">$E$6</f>
        <v>18000</v>
      </c>
      <c r="K6" s="10">
        <f t="shared" si="4"/>
        <v>18000</v>
      </c>
    </row>
    <row r="7" spans="1:11" ht="15.75" x14ac:dyDescent="0.25">
      <c r="A7" s="136" t="s">
        <v>100</v>
      </c>
      <c r="B7" s="137" t="str">
        <f>'VALOR REPUESTOS'!$A$61</f>
        <v>FP</v>
      </c>
      <c r="C7" s="138">
        <f>'VALOR REPUESTOS'!$C$61</f>
        <v>16000</v>
      </c>
      <c r="D7" s="139">
        <v>1</v>
      </c>
      <c r="E7" s="138">
        <f t="shared" si="2"/>
        <v>16000</v>
      </c>
      <c r="F7" s="140"/>
      <c r="G7" s="140">
        <f>$E$7</f>
        <v>16000</v>
      </c>
      <c r="H7" s="140"/>
      <c r="I7" s="140">
        <f>$E$7</f>
        <v>16000</v>
      </c>
      <c r="J7" s="140">
        <f t="shared" ref="J7:K7" si="5">$E$7</f>
        <v>16000</v>
      </c>
      <c r="K7" s="140">
        <f t="shared" si="5"/>
        <v>16000</v>
      </c>
    </row>
    <row r="8" spans="1:11" ht="15.75" x14ac:dyDescent="0.25">
      <c r="A8" s="136" t="s">
        <v>184</v>
      </c>
      <c r="B8" s="137" t="str">
        <f>'VALOR REPUESTOS'!$A$65</f>
        <v>KDISTRIB</v>
      </c>
      <c r="C8" s="138">
        <f>'VALOR REPUESTOS'!$C$65</f>
        <v>180000</v>
      </c>
      <c r="D8" s="139">
        <v>1</v>
      </c>
      <c r="E8" s="138">
        <f t="shared" si="2"/>
        <v>180000</v>
      </c>
      <c r="F8" s="140"/>
      <c r="G8" s="140"/>
      <c r="H8" s="140"/>
      <c r="I8" s="140"/>
      <c r="J8" s="140"/>
      <c r="K8" s="140">
        <f>$E$8</f>
        <v>180000</v>
      </c>
    </row>
    <row r="9" spans="1:11" ht="15.75" x14ac:dyDescent="0.25">
      <c r="A9" s="141" t="s">
        <v>208</v>
      </c>
      <c r="B9" s="137" t="str">
        <f>'VALOR REPUESTOS'!$A$16</f>
        <v>LLP</v>
      </c>
      <c r="C9" s="138">
        <f>'VALOR REPUESTOS'!$C$16</f>
        <v>3500</v>
      </c>
      <c r="D9" s="139">
        <v>1</v>
      </c>
      <c r="E9" s="138">
        <f t="shared" si="2"/>
        <v>3500</v>
      </c>
      <c r="F9" s="140">
        <f>$E$9</f>
        <v>3500</v>
      </c>
      <c r="G9" s="140">
        <f t="shared" ref="G9:K9" si="6">$E$9</f>
        <v>3500</v>
      </c>
      <c r="H9" s="140">
        <f t="shared" si="6"/>
        <v>3500</v>
      </c>
      <c r="I9" s="140">
        <f t="shared" si="6"/>
        <v>3500</v>
      </c>
      <c r="J9" s="140">
        <f t="shared" si="6"/>
        <v>3500</v>
      </c>
      <c r="K9" s="140">
        <f t="shared" si="6"/>
        <v>3500</v>
      </c>
    </row>
    <row r="10" spans="1:11" ht="15.75" x14ac:dyDescent="0.25">
      <c r="A10" s="136" t="s">
        <v>181</v>
      </c>
      <c r="B10" s="137" t="str">
        <f>'VALOR REPUESTOS'!$A$59</f>
        <v>CA</v>
      </c>
      <c r="C10" s="138">
        <f>'VALOR REPUESTOS'!$C$59</f>
        <v>35000</v>
      </c>
      <c r="D10" s="139">
        <v>1</v>
      </c>
      <c r="E10" s="138">
        <f t="shared" si="2"/>
        <v>35000</v>
      </c>
      <c r="F10" s="140"/>
      <c r="G10" s="140"/>
      <c r="H10" s="140"/>
      <c r="I10" s="140"/>
      <c r="J10" s="140"/>
      <c r="K10" s="140">
        <f>$E$10</f>
        <v>35000</v>
      </c>
    </row>
    <row r="11" spans="1:11" ht="15.75" x14ac:dyDescent="0.25">
      <c r="A11" s="136" t="s">
        <v>49</v>
      </c>
      <c r="B11" s="137" t="str">
        <f>'VALOR REPUESTOS'!$A$3</f>
        <v>AL1C1</v>
      </c>
      <c r="C11" s="138">
        <f>'VALOR REPUESTOS'!$C$3</f>
        <v>6000</v>
      </c>
      <c r="D11" s="139">
        <v>5</v>
      </c>
      <c r="E11" s="138">
        <f t="shared" si="2"/>
        <v>30000</v>
      </c>
      <c r="F11" s="140"/>
      <c r="G11" s="140"/>
      <c r="H11" s="140"/>
      <c r="I11" s="140"/>
      <c r="J11" s="140"/>
      <c r="K11" s="140">
        <f>$E$11</f>
        <v>30000</v>
      </c>
    </row>
    <row r="12" spans="1:11" ht="15.75" x14ac:dyDescent="0.25">
      <c r="A12" s="126" t="s">
        <v>48</v>
      </c>
      <c r="B12" s="13" t="str">
        <f>'VALOR REPUESTOS'!$A$11</f>
        <v>MATEI</v>
      </c>
      <c r="C12" s="27">
        <f>'VALOR REPUESTOS'!$C$11</f>
        <v>10000</v>
      </c>
      <c r="D12" s="28">
        <v>1</v>
      </c>
      <c r="E12" s="29">
        <f t="shared" si="2"/>
        <v>10000</v>
      </c>
      <c r="F12" s="10">
        <f>$E$12</f>
        <v>10000</v>
      </c>
      <c r="G12" s="10">
        <f t="shared" ref="G12:K12" si="7">$E$12</f>
        <v>10000</v>
      </c>
      <c r="H12" s="10">
        <f t="shared" si="7"/>
        <v>10000</v>
      </c>
      <c r="I12" s="10">
        <f t="shared" si="7"/>
        <v>10000</v>
      </c>
      <c r="J12" s="10">
        <f t="shared" si="7"/>
        <v>10000</v>
      </c>
      <c r="K12" s="10">
        <f t="shared" si="7"/>
        <v>10000</v>
      </c>
    </row>
    <row r="13" spans="1:11" ht="15.75" x14ac:dyDescent="0.25">
      <c r="A13" s="20" t="s">
        <v>1</v>
      </c>
      <c r="B13" s="13" t="str">
        <f>'VALOR REPUESTOS'!$A$10</f>
        <v>MO</v>
      </c>
      <c r="C13" s="27">
        <f>'VALOR REPUESTOS'!$C$10</f>
        <v>38000</v>
      </c>
      <c r="D13" s="28"/>
      <c r="E13" s="29"/>
      <c r="F13" s="17">
        <f>C13*F16</f>
        <v>57000</v>
      </c>
      <c r="G13" s="17">
        <f>C13*G16</f>
        <v>95000</v>
      </c>
      <c r="H13" s="17">
        <f>C13*H16</f>
        <v>76000</v>
      </c>
      <c r="I13" s="17">
        <f>C13*I16</f>
        <v>95000</v>
      </c>
      <c r="J13" s="17">
        <f>C13*J16</f>
        <v>95000</v>
      </c>
      <c r="K13" s="17">
        <f>C13*K16</f>
        <v>190000</v>
      </c>
    </row>
    <row r="14" spans="1:11" ht="15.75" x14ac:dyDescent="0.25">
      <c r="A14" s="2" t="s">
        <v>55</v>
      </c>
      <c r="B14" s="2"/>
      <c r="C14" s="5" t="s">
        <v>3</v>
      </c>
      <c r="D14" s="5"/>
      <c r="E14" s="6"/>
      <c r="F14" s="6">
        <f t="shared" ref="F14:K14" si="8">SUM(F2:F13)</f>
        <v>114000</v>
      </c>
      <c r="G14" s="6">
        <f t="shared" si="8"/>
        <v>202000</v>
      </c>
      <c r="H14" s="6">
        <f t="shared" si="8"/>
        <v>133000</v>
      </c>
      <c r="I14" s="6">
        <f t="shared" si="8"/>
        <v>202000</v>
      </c>
      <c r="J14" s="6">
        <f t="shared" si="8"/>
        <v>202000</v>
      </c>
      <c r="K14" s="6">
        <f t="shared" si="8"/>
        <v>542000</v>
      </c>
    </row>
    <row r="15" spans="1:11" ht="15.75" x14ac:dyDescent="0.25">
      <c r="A15" s="85" t="s">
        <v>63</v>
      </c>
      <c r="B15" s="84"/>
      <c r="C15" s="83"/>
      <c r="D15" s="84"/>
      <c r="E15" s="83"/>
      <c r="F15" s="152">
        <f t="shared" ref="F15:K15" si="9">F14*1.19</f>
        <v>135660</v>
      </c>
      <c r="G15" s="152">
        <f t="shared" si="9"/>
        <v>240380</v>
      </c>
      <c r="H15" s="152">
        <f t="shared" si="9"/>
        <v>158270</v>
      </c>
      <c r="I15" s="152">
        <f t="shared" si="9"/>
        <v>240380</v>
      </c>
      <c r="J15" s="152">
        <f t="shared" si="9"/>
        <v>240380</v>
      </c>
      <c r="K15" s="152">
        <f t="shared" si="9"/>
        <v>644980</v>
      </c>
    </row>
    <row r="16" spans="1:11" x14ac:dyDescent="0.25">
      <c r="A16" s="94" t="s">
        <v>64</v>
      </c>
      <c r="B16" s="91"/>
      <c r="C16" s="92"/>
      <c r="D16" s="91"/>
      <c r="E16" s="92"/>
      <c r="F16" s="102">
        <v>1.5</v>
      </c>
      <c r="G16" s="102">
        <v>2.5</v>
      </c>
      <c r="H16" s="102">
        <v>2</v>
      </c>
      <c r="I16" s="102">
        <v>2.5</v>
      </c>
      <c r="J16" s="102">
        <v>2.5</v>
      </c>
      <c r="K16" s="102">
        <v>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879D6-D9C2-4773-A171-38DBF8B30847}">
  <sheetPr>
    <tabColor rgb="FFFFFF00"/>
  </sheetPr>
  <dimension ref="A1:L20"/>
  <sheetViews>
    <sheetView zoomScale="130" zoomScaleNormal="130" workbookViewId="0">
      <selection activeCell="K2" sqref="K2:K15"/>
    </sheetView>
  </sheetViews>
  <sheetFormatPr baseColWidth="10" defaultRowHeight="15" x14ac:dyDescent="0.25"/>
  <cols>
    <col min="1" max="1" width="33.5703125" bestFit="1" customWidth="1"/>
    <col min="2" max="2" width="10" customWidth="1"/>
    <col min="3" max="3" width="13.5703125" bestFit="1" customWidth="1"/>
    <col min="4" max="4" width="10.28515625" bestFit="1" customWidth="1"/>
    <col min="5" max="5" width="13.140625" bestFit="1" customWidth="1"/>
    <col min="6" max="6" width="14.42578125" customWidth="1"/>
    <col min="7" max="7" width="13" customWidth="1"/>
    <col min="8" max="8" width="15" customWidth="1"/>
    <col min="9" max="9" width="13.85546875" customWidth="1"/>
    <col min="10" max="11" width="12.5703125" customWidth="1"/>
  </cols>
  <sheetData>
    <row r="1" spans="1:12" ht="15.75" x14ac:dyDescent="0.25">
      <c r="A1" s="35" t="s">
        <v>383</v>
      </c>
      <c r="B1" s="35" t="s">
        <v>50</v>
      </c>
      <c r="C1" s="36" t="s">
        <v>2</v>
      </c>
      <c r="D1" s="37" t="s">
        <v>51</v>
      </c>
      <c r="E1" s="37" t="s">
        <v>57</v>
      </c>
      <c r="F1" s="216" t="s">
        <v>107</v>
      </c>
      <c r="G1" s="50">
        <v>20</v>
      </c>
      <c r="H1" s="38">
        <v>40</v>
      </c>
      <c r="I1" s="50" t="s">
        <v>141</v>
      </c>
      <c r="J1" s="38">
        <v>80</v>
      </c>
      <c r="K1" s="38">
        <v>100</v>
      </c>
    </row>
    <row r="2" spans="1:12" ht="15.75" x14ac:dyDescent="0.25">
      <c r="A2" s="39" t="s">
        <v>56</v>
      </c>
      <c r="B2" s="40" t="str">
        <f>'VALOR REPUESTOS'!$A$12</f>
        <v>A5W30</v>
      </c>
      <c r="C2" s="27">
        <f>'VALOR REPUESTOS'!$C$12</f>
        <v>8000</v>
      </c>
      <c r="D2" s="28">
        <v>6.2</v>
      </c>
      <c r="E2" s="29">
        <f>C2*D2</f>
        <v>49600</v>
      </c>
      <c r="F2" s="29">
        <f>$E$2</f>
        <v>49600</v>
      </c>
      <c r="G2" s="29">
        <f t="shared" ref="G2:K2" si="0">$E$2</f>
        <v>49600</v>
      </c>
      <c r="H2" s="29">
        <f t="shared" si="0"/>
        <v>49600</v>
      </c>
      <c r="I2" s="29">
        <f t="shared" si="0"/>
        <v>49600</v>
      </c>
      <c r="J2" s="29">
        <f t="shared" si="0"/>
        <v>49600</v>
      </c>
      <c r="K2" s="29">
        <f t="shared" si="0"/>
        <v>49600</v>
      </c>
    </row>
    <row r="3" spans="1:12" ht="15.75" x14ac:dyDescent="0.25">
      <c r="A3" s="39" t="s">
        <v>52</v>
      </c>
      <c r="B3" s="215" t="str">
        <f>'VALOR REPUESTOS'!$A$192</f>
        <v>FM</v>
      </c>
      <c r="C3" s="27">
        <f>'VALOR REPUESTOS'!$C$192</f>
        <v>16000</v>
      </c>
      <c r="D3" s="28">
        <v>1</v>
      </c>
      <c r="E3" s="29">
        <f t="shared" ref="E3:E14" si="1">C3*D3</f>
        <v>16000</v>
      </c>
      <c r="F3" s="29">
        <f>$E$3</f>
        <v>16000</v>
      </c>
      <c r="G3" s="29">
        <f t="shared" ref="G3:K3" si="2">$E$3</f>
        <v>16000</v>
      </c>
      <c r="H3" s="29">
        <f t="shared" si="2"/>
        <v>16000</v>
      </c>
      <c r="I3" s="29">
        <f t="shared" si="2"/>
        <v>16000</v>
      </c>
      <c r="J3" s="29">
        <f t="shared" si="2"/>
        <v>16000</v>
      </c>
      <c r="K3" s="29">
        <f t="shared" si="2"/>
        <v>16000</v>
      </c>
    </row>
    <row r="4" spans="1:12" ht="15.75" x14ac:dyDescent="0.25">
      <c r="A4" s="39" t="s">
        <v>223</v>
      </c>
      <c r="B4" s="40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29">
        <f>$E$4</f>
        <v>3500</v>
      </c>
      <c r="G4" s="29">
        <f t="shared" ref="G4:K4" si="3">$E$4</f>
        <v>3500</v>
      </c>
      <c r="H4" s="29">
        <f t="shared" si="3"/>
        <v>3500</v>
      </c>
      <c r="I4" s="29">
        <f t="shared" si="3"/>
        <v>3500</v>
      </c>
      <c r="J4" s="29">
        <f t="shared" si="3"/>
        <v>3500</v>
      </c>
      <c r="K4" s="29">
        <f t="shared" si="3"/>
        <v>3500</v>
      </c>
    </row>
    <row r="5" spans="1:12" ht="15.75" x14ac:dyDescent="0.25">
      <c r="A5" s="39" t="s">
        <v>60</v>
      </c>
      <c r="B5" s="40" t="str">
        <f>'VALOR REPUESTOS'!$A$193</f>
        <v>FA</v>
      </c>
      <c r="C5" s="27">
        <f>'VALOR REPUESTOS'!$C$193</f>
        <v>23000</v>
      </c>
      <c r="D5" s="28">
        <v>1</v>
      </c>
      <c r="E5" s="29">
        <f t="shared" si="1"/>
        <v>23000</v>
      </c>
      <c r="F5" s="29"/>
      <c r="G5" s="29">
        <f>$E$5</f>
        <v>23000</v>
      </c>
      <c r="H5" s="29">
        <f>$E$5</f>
        <v>23000</v>
      </c>
      <c r="I5" s="29"/>
      <c r="J5" s="29">
        <f>$E$5</f>
        <v>23000</v>
      </c>
      <c r="K5" s="29">
        <f>$E$5</f>
        <v>23000</v>
      </c>
    </row>
    <row r="6" spans="1:12" ht="15.75" x14ac:dyDescent="0.25">
      <c r="A6" s="39" t="s">
        <v>102</v>
      </c>
      <c r="B6" s="40" t="str">
        <f>'VALOR REPUESTOS'!$A$194</f>
        <v>FP</v>
      </c>
      <c r="C6" s="27">
        <f>'VALOR REPUESTOS'!$C$194</f>
        <v>23000</v>
      </c>
      <c r="D6" s="28">
        <v>1</v>
      </c>
      <c r="E6" s="29">
        <f t="shared" si="1"/>
        <v>23000</v>
      </c>
      <c r="F6" s="29"/>
      <c r="G6" s="29">
        <f>$E$6</f>
        <v>23000</v>
      </c>
      <c r="H6" s="29">
        <f>$E$6</f>
        <v>23000</v>
      </c>
      <c r="I6" s="29"/>
      <c r="J6" s="29">
        <f>$E$6</f>
        <v>23000</v>
      </c>
      <c r="K6" s="29">
        <f>$E$6</f>
        <v>23000</v>
      </c>
    </row>
    <row r="7" spans="1:12" ht="15.75" x14ac:dyDescent="0.25">
      <c r="A7" s="39" t="s">
        <v>119</v>
      </c>
      <c r="B7" s="40" t="str">
        <f>'VALOR REPUESTOS'!$A$195</f>
        <v>FCOMB</v>
      </c>
      <c r="C7" s="27">
        <f>'VALOR REPUESTOS'!$C$195</f>
        <v>30000</v>
      </c>
      <c r="D7" s="28">
        <v>1</v>
      </c>
      <c r="E7" s="29">
        <f>C7*D7</f>
        <v>30000</v>
      </c>
      <c r="F7" s="29"/>
      <c r="G7" s="29"/>
      <c r="H7" s="29"/>
      <c r="I7" s="29">
        <f>$E$7</f>
        <v>30000</v>
      </c>
      <c r="J7" s="29"/>
      <c r="K7" s="29"/>
    </row>
    <row r="8" spans="1:12" ht="15.75" x14ac:dyDescent="0.25">
      <c r="A8" s="39" t="s">
        <v>65</v>
      </c>
      <c r="B8" s="40" t="str">
        <f>'VALOR REPUESTOS'!$A$6</f>
        <v>80W90</v>
      </c>
      <c r="C8" s="27">
        <f>'VALOR REPUESTOS'!$C$6</f>
        <v>10500</v>
      </c>
      <c r="D8" s="28">
        <v>1.5</v>
      </c>
      <c r="E8" s="29">
        <f t="shared" si="1"/>
        <v>15750</v>
      </c>
      <c r="F8" s="29"/>
      <c r="G8" s="29"/>
      <c r="H8" s="29">
        <f>$E$8</f>
        <v>15750</v>
      </c>
      <c r="I8" s="29"/>
      <c r="J8" s="29">
        <f>$E$8</f>
        <v>15750</v>
      </c>
      <c r="K8" s="29"/>
    </row>
    <row r="9" spans="1:12" ht="15.75" x14ac:dyDescent="0.25">
      <c r="A9" s="39" t="s">
        <v>66</v>
      </c>
      <c r="B9" s="40" t="str">
        <f>'VALOR REPUESTOS'!$A$5</f>
        <v>80W90LS</v>
      </c>
      <c r="C9" s="27">
        <f>'VALOR REPUESTOS'!$C$5</f>
        <v>10500</v>
      </c>
      <c r="D9" s="28">
        <v>2.7</v>
      </c>
      <c r="E9" s="29">
        <f t="shared" si="1"/>
        <v>28350.000000000004</v>
      </c>
      <c r="F9" s="29"/>
      <c r="G9" s="29"/>
      <c r="H9" s="29">
        <f>$E$9</f>
        <v>28350.000000000004</v>
      </c>
      <c r="I9" s="29"/>
      <c r="J9" s="29">
        <f>$E$9</f>
        <v>28350.000000000004</v>
      </c>
      <c r="K9" s="29"/>
      <c r="L9" t="s">
        <v>496</v>
      </c>
    </row>
    <row r="10" spans="1:12" ht="15.75" x14ac:dyDescent="0.25">
      <c r="A10" s="39" t="s">
        <v>208</v>
      </c>
      <c r="B10" s="40" t="str">
        <f>'VALOR REPUESTOS'!$A$16</f>
        <v>LLP</v>
      </c>
      <c r="C10" s="27">
        <f>'VALOR REPUESTOS'!$C$16</f>
        <v>3500</v>
      </c>
      <c r="D10" s="28">
        <v>1</v>
      </c>
      <c r="E10" s="29">
        <f t="shared" si="1"/>
        <v>3500</v>
      </c>
      <c r="F10" s="29">
        <f>$E$10</f>
        <v>3500</v>
      </c>
      <c r="G10" s="29">
        <f t="shared" ref="G10:K10" si="4">$E$10</f>
        <v>3500</v>
      </c>
      <c r="H10" s="29">
        <f t="shared" si="4"/>
        <v>3500</v>
      </c>
      <c r="I10" s="29">
        <f t="shared" si="4"/>
        <v>3500</v>
      </c>
      <c r="J10" s="29">
        <f t="shared" si="4"/>
        <v>3500</v>
      </c>
      <c r="K10" s="29">
        <f t="shared" si="4"/>
        <v>3500</v>
      </c>
    </row>
    <row r="11" spans="1:12" ht="15.75" x14ac:dyDescent="0.25">
      <c r="A11" s="39" t="s">
        <v>68</v>
      </c>
      <c r="B11" s="40" t="str">
        <f>'VALOR REPUESTOS'!$A$7</f>
        <v>A75W90</v>
      </c>
      <c r="C11" s="27">
        <f>'VALOR REPUESTOS'!$C$7</f>
        <v>12000</v>
      </c>
      <c r="D11" s="28">
        <v>1.5</v>
      </c>
      <c r="E11" s="29">
        <f t="shared" si="1"/>
        <v>18000</v>
      </c>
      <c r="F11" s="29"/>
      <c r="G11" s="29"/>
      <c r="H11" s="29">
        <f>$E$11</f>
        <v>18000</v>
      </c>
      <c r="I11" s="29"/>
      <c r="J11" s="29">
        <f>$E$11</f>
        <v>18000</v>
      </c>
      <c r="K11" s="29"/>
    </row>
    <row r="12" spans="1:12" ht="15.75" x14ac:dyDescent="0.25">
      <c r="A12" s="65" t="s">
        <v>113</v>
      </c>
      <c r="B12" s="66" t="str">
        <f>'VALOR REPUESTOS'!$A$196</f>
        <v>BUJ</v>
      </c>
      <c r="C12" s="10">
        <f>'VALOR REPUESTOS'!$C$196</f>
        <v>25000</v>
      </c>
      <c r="D12" s="67">
        <v>6</v>
      </c>
      <c r="E12" s="10">
        <f>C12*D12</f>
        <v>150000</v>
      </c>
      <c r="F12" s="29"/>
      <c r="G12" s="29"/>
      <c r="H12" s="29"/>
      <c r="I12" s="29"/>
      <c r="J12" s="29"/>
      <c r="K12" s="29"/>
    </row>
    <row r="13" spans="1:12" ht="15.75" x14ac:dyDescent="0.25">
      <c r="A13" s="143" t="s">
        <v>61</v>
      </c>
      <c r="B13" s="68" t="str">
        <f>'VALOR REPUESTOS'!$A$9</f>
        <v>AL3C1F</v>
      </c>
      <c r="C13" s="29">
        <f>'VALOR REPUESTOS'!$C$9</f>
        <v>6800</v>
      </c>
      <c r="D13" s="69">
        <v>1</v>
      </c>
      <c r="E13" s="29">
        <f t="shared" si="1"/>
        <v>6800</v>
      </c>
      <c r="F13" s="29"/>
      <c r="G13" s="29"/>
      <c r="H13" s="29">
        <f>$E$13</f>
        <v>6800</v>
      </c>
      <c r="I13" s="29"/>
      <c r="J13" s="29">
        <f>$E$13</f>
        <v>6800</v>
      </c>
      <c r="K13" s="29"/>
    </row>
    <row r="14" spans="1:12" ht="15.75" x14ac:dyDescent="0.25">
      <c r="A14" s="40" t="s">
        <v>48</v>
      </c>
      <c r="B14" s="40" t="str">
        <f>'VALOR REPUESTOS'!$A$11</f>
        <v>MATEI</v>
      </c>
      <c r="C14" s="27">
        <f>'VALOR REPUESTOS'!$C$11</f>
        <v>10000</v>
      </c>
      <c r="D14" s="28">
        <v>1</v>
      </c>
      <c r="E14" s="29">
        <f t="shared" si="1"/>
        <v>10000</v>
      </c>
      <c r="F14" s="29">
        <f>$E$14</f>
        <v>10000</v>
      </c>
      <c r="G14" s="29">
        <f t="shared" ref="G14:K14" si="5">$E$14</f>
        <v>10000</v>
      </c>
      <c r="H14" s="29">
        <f t="shared" si="5"/>
        <v>10000</v>
      </c>
      <c r="I14" s="29">
        <f t="shared" si="5"/>
        <v>10000</v>
      </c>
      <c r="J14" s="29">
        <f t="shared" si="5"/>
        <v>10000</v>
      </c>
      <c r="K14" s="29">
        <f t="shared" si="5"/>
        <v>10000</v>
      </c>
    </row>
    <row r="15" spans="1:12" ht="15.75" x14ac:dyDescent="0.25">
      <c r="A15" s="41" t="s">
        <v>1</v>
      </c>
      <c r="B15" s="40" t="str">
        <f>'VALOR REPUESTOS'!$A$10</f>
        <v>MO</v>
      </c>
      <c r="C15" s="27">
        <f>'VALOR REPUESTOS'!$C$10</f>
        <v>38000</v>
      </c>
      <c r="D15" s="28"/>
      <c r="E15" s="29"/>
      <c r="F15" s="42">
        <f>C15*F18</f>
        <v>76000</v>
      </c>
      <c r="G15" s="42">
        <f>C15*G18</f>
        <v>95000</v>
      </c>
      <c r="H15" s="42">
        <f>C15*H18</f>
        <v>114000</v>
      </c>
      <c r="I15" s="42">
        <f>C15*I18</f>
        <v>95000</v>
      </c>
      <c r="J15" s="42">
        <f>C15*J18</f>
        <v>114000</v>
      </c>
      <c r="K15" s="42">
        <f>C15*K18</f>
        <v>95000</v>
      </c>
    </row>
    <row r="16" spans="1:12" ht="15.75" x14ac:dyDescent="0.25">
      <c r="A16" s="43" t="s">
        <v>55</v>
      </c>
      <c r="B16" s="43"/>
      <c r="C16" s="44" t="s">
        <v>3</v>
      </c>
      <c r="D16" s="44"/>
      <c r="E16" s="45"/>
      <c r="F16" s="45">
        <f t="shared" ref="F16:K16" si="6">SUM(F2:F15)</f>
        <v>158600</v>
      </c>
      <c r="G16" s="45">
        <f t="shared" si="6"/>
        <v>223600</v>
      </c>
      <c r="H16" s="45">
        <f t="shared" si="6"/>
        <v>311500</v>
      </c>
      <c r="I16" s="45">
        <f t="shared" si="6"/>
        <v>207600</v>
      </c>
      <c r="J16" s="45">
        <f t="shared" si="6"/>
        <v>311500</v>
      </c>
      <c r="K16" s="45">
        <f t="shared" si="6"/>
        <v>223600</v>
      </c>
    </row>
    <row r="17" spans="1:11" ht="15.75" x14ac:dyDescent="0.25">
      <c r="A17" s="46" t="s">
        <v>63</v>
      </c>
      <c r="B17" s="18"/>
      <c r="C17" s="47"/>
      <c r="D17" s="18"/>
      <c r="E17" s="18"/>
      <c r="F17" s="151">
        <f t="shared" ref="F17:G17" si="7">F16*1.19</f>
        <v>188734</v>
      </c>
      <c r="G17" s="151">
        <f t="shared" si="7"/>
        <v>266084</v>
      </c>
      <c r="H17" s="151">
        <f>H16*1.19</f>
        <v>370685</v>
      </c>
      <c r="I17" s="151">
        <f>I16*1.19</f>
        <v>247044</v>
      </c>
      <c r="J17" s="151">
        <f>J16*1.19</f>
        <v>370685</v>
      </c>
      <c r="K17" s="151">
        <f>K16*1.19</f>
        <v>266084</v>
      </c>
    </row>
    <row r="18" spans="1:11" x14ac:dyDescent="0.25">
      <c r="A18" s="46" t="s">
        <v>64</v>
      </c>
      <c r="B18" s="18"/>
      <c r="C18" s="47"/>
      <c r="D18" s="18"/>
      <c r="E18" s="18"/>
      <c r="F18" s="48">
        <v>2</v>
      </c>
      <c r="G18" s="48">
        <v>2.5</v>
      </c>
      <c r="H18" s="48">
        <v>3</v>
      </c>
      <c r="I18" s="48">
        <v>2.5</v>
      </c>
      <c r="J18" s="48">
        <v>3</v>
      </c>
      <c r="K18" s="48">
        <v>2.5</v>
      </c>
    </row>
    <row r="20" spans="1:11" x14ac:dyDescent="0.25">
      <c r="B20" s="392"/>
      <c r="C20" s="392"/>
      <c r="D20" s="392"/>
    </row>
  </sheetData>
  <mergeCells count="1">
    <mergeCell ref="B20:D20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B118-9026-4309-BE9B-92E0407B04DA}">
  <sheetPr>
    <tabColor rgb="FFFFFF00"/>
  </sheetPr>
  <dimension ref="A1:M20"/>
  <sheetViews>
    <sheetView zoomScale="110" zoomScaleNormal="110" workbookViewId="0">
      <selection sqref="A1:M20"/>
    </sheetView>
  </sheetViews>
  <sheetFormatPr baseColWidth="10" defaultRowHeight="15" x14ac:dyDescent="0.25"/>
  <cols>
    <col min="1" max="1" width="45.7109375" bestFit="1" customWidth="1"/>
    <col min="2" max="2" width="9.42578125" customWidth="1"/>
    <col min="3" max="3" width="14" bestFit="1" customWidth="1"/>
    <col min="4" max="4" width="10.5703125" bestFit="1" customWidth="1"/>
    <col min="5" max="5" width="13.42578125" customWidth="1"/>
    <col min="6" max="13" width="10.7109375" bestFit="1" customWidth="1"/>
    <col min="16" max="16" width="13.85546875" customWidth="1"/>
  </cols>
  <sheetData>
    <row r="1" spans="1:13" x14ac:dyDescent="0.25">
      <c r="G1" s="247" t="s">
        <v>389</v>
      </c>
      <c r="H1" s="247" t="s">
        <v>390</v>
      </c>
      <c r="I1" s="247"/>
      <c r="J1" s="247" t="s">
        <v>389</v>
      </c>
      <c r="K1" s="247" t="s">
        <v>390</v>
      </c>
      <c r="L1" s="247" t="s">
        <v>389</v>
      </c>
      <c r="M1" s="247" t="s">
        <v>390</v>
      </c>
    </row>
    <row r="2" spans="1:13" ht="15.75" x14ac:dyDescent="0.25">
      <c r="A2" s="35" t="s">
        <v>118</v>
      </c>
      <c r="B2" s="35" t="s">
        <v>50</v>
      </c>
      <c r="C2" s="36" t="s">
        <v>2</v>
      </c>
      <c r="D2" s="37" t="s">
        <v>51</v>
      </c>
      <c r="E2" s="37" t="s">
        <v>57</v>
      </c>
      <c r="F2" s="50" t="s">
        <v>139</v>
      </c>
      <c r="G2" s="50">
        <v>30</v>
      </c>
      <c r="H2" s="50">
        <v>30</v>
      </c>
      <c r="I2" s="38">
        <v>45</v>
      </c>
      <c r="J2" s="38">
        <v>60</v>
      </c>
      <c r="K2" s="38">
        <v>60</v>
      </c>
      <c r="L2" s="38">
        <v>90</v>
      </c>
      <c r="M2" s="38">
        <v>90</v>
      </c>
    </row>
    <row r="3" spans="1:13" ht="15.75" x14ac:dyDescent="0.25">
      <c r="A3" s="39" t="s">
        <v>56</v>
      </c>
      <c r="B3" s="40" t="str">
        <f>'VALOR REPUESTOS'!$A$12</f>
        <v>A5W30</v>
      </c>
      <c r="C3" s="27">
        <f>'VALOR REPUESTOS'!$C$12</f>
        <v>8000</v>
      </c>
      <c r="D3" s="28">
        <v>6</v>
      </c>
      <c r="E3" s="29">
        <f t="shared" ref="E3:E16" si="0">C3*D3</f>
        <v>48000</v>
      </c>
      <c r="F3" s="29">
        <f>$E$3</f>
        <v>48000</v>
      </c>
      <c r="G3" s="29">
        <f t="shared" ref="G3:M3" si="1">$E$3</f>
        <v>48000</v>
      </c>
      <c r="H3" s="29">
        <f t="shared" si="1"/>
        <v>48000</v>
      </c>
      <c r="I3" s="29">
        <f t="shared" si="1"/>
        <v>48000</v>
      </c>
      <c r="J3" s="29">
        <f t="shared" si="1"/>
        <v>48000</v>
      </c>
      <c r="K3" s="29">
        <f t="shared" si="1"/>
        <v>48000</v>
      </c>
      <c r="L3" s="29">
        <f t="shared" si="1"/>
        <v>48000</v>
      </c>
      <c r="M3" s="29">
        <f t="shared" si="1"/>
        <v>48000</v>
      </c>
    </row>
    <row r="4" spans="1:13" ht="15.75" x14ac:dyDescent="0.25">
      <c r="A4" s="39" t="s">
        <v>52</v>
      </c>
      <c r="B4" s="40" t="str">
        <f>'VALOR REPUESTOS'!$A$84</f>
        <v>FM</v>
      </c>
      <c r="C4" s="27">
        <f>'VALOR REPUESTOS'!$C$84</f>
        <v>13000</v>
      </c>
      <c r="D4" s="28">
        <v>1</v>
      </c>
      <c r="E4" s="29">
        <f t="shared" si="0"/>
        <v>13000</v>
      </c>
      <c r="F4" s="29">
        <f>$E$4</f>
        <v>13000</v>
      </c>
      <c r="G4" s="29">
        <f t="shared" ref="G4:M4" si="2">$E$4</f>
        <v>13000</v>
      </c>
      <c r="H4" s="29">
        <f t="shared" si="2"/>
        <v>13000</v>
      </c>
      <c r="I4" s="29">
        <f t="shared" si="2"/>
        <v>13000</v>
      </c>
      <c r="J4" s="29">
        <f t="shared" si="2"/>
        <v>13000</v>
      </c>
      <c r="K4" s="29">
        <f t="shared" si="2"/>
        <v>13000</v>
      </c>
      <c r="L4" s="29">
        <f t="shared" si="2"/>
        <v>13000</v>
      </c>
      <c r="M4" s="29">
        <f t="shared" si="2"/>
        <v>13000</v>
      </c>
    </row>
    <row r="5" spans="1:13" ht="15.75" x14ac:dyDescent="0.25">
      <c r="A5" s="124" t="s">
        <v>223</v>
      </c>
      <c r="B5" s="40" t="str">
        <f>'VALOR REPUESTOS'!$A$17</f>
        <v>GTC</v>
      </c>
      <c r="C5" s="27">
        <f>'VALOR REPUESTOS'!$C$17</f>
        <v>3500</v>
      </c>
      <c r="D5" s="28">
        <v>1</v>
      </c>
      <c r="E5" s="29">
        <f t="shared" si="0"/>
        <v>3500</v>
      </c>
      <c r="F5" s="29">
        <f>$E$5</f>
        <v>3500</v>
      </c>
      <c r="G5" s="29">
        <f t="shared" ref="G5:M5" si="3">$E$5</f>
        <v>3500</v>
      </c>
      <c r="H5" s="29">
        <f t="shared" si="3"/>
        <v>3500</v>
      </c>
      <c r="I5" s="29">
        <f t="shared" si="3"/>
        <v>3500</v>
      </c>
      <c r="J5" s="29">
        <f t="shared" si="3"/>
        <v>3500</v>
      </c>
      <c r="K5" s="29">
        <f t="shared" si="3"/>
        <v>3500</v>
      </c>
      <c r="L5" s="29">
        <f t="shared" si="3"/>
        <v>3500</v>
      </c>
      <c r="M5" s="29">
        <f t="shared" si="3"/>
        <v>3500</v>
      </c>
    </row>
    <row r="6" spans="1:13" ht="15.75" x14ac:dyDescent="0.25">
      <c r="A6" s="39" t="s">
        <v>60</v>
      </c>
      <c r="B6" s="40" t="str">
        <f>'VALOR REPUESTOS'!$A$86</f>
        <v>FA</v>
      </c>
      <c r="C6" s="27">
        <f>'VALOR REPUESTOS'!$C$86</f>
        <v>23000</v>
      </c>
      <c r="D6" s="28">
        <v>1</v>
      </c>
      <c r="E6" s="29">
        <f t="shared" si="0"/>
        <v>23000</v>
      </c>
      <c r="F6" s="29">
        <f>$E$6</f>
        <v>23000</v>
      </c>
      <c r="G6" s="29">
        <f t="shared" ref="G6:M6" si="4">$E$6</f>
        <v>23000</v>
      </c>
      <c r="H6" s="29">
        <f t="shared" si="4"/>
        <v>23000</v>
      </c>
      <c r="I6" s="29">
        <f t="shared" si="4"/>
        <v>23000</v>
      </c>
      <c r="J6" s="29">
        <f t="shared" si="4"/>
        <v>23000</v>
      </c>
      <c r="K6" s="29">
        <f t="shared" si="4"/>
        <v>23000</v>
      </c>
      <c r="L6" s="29">
        <f t="shared" si="4"/>
        <v>23000</v>
      </c>
      <c r="M6" s="29">
        <f t="shared" si="4"/>
        <v>23000</v>
      </c>
    </row>
    <row r="7" spans="1:13" ht="15.75" x14ac:dyDescent="0.25">
      <c r="A7" s="39" t="s">
        <v>119</v>
      </c>
      <c r="B7" s="40" t="str">
        <f>'VALOR REPUESTOS'!$A$87</f>
        <v>FC</v>
      </c>
      <c r="C7" s="27">
        <f>'VALOR REPUESTOS'!$C$87</f>
        <v>20000</v>
      </c>
      <c r="D7" s="28">
        <v>1</v>
      </c>
      <c r="E7" s="29">
        <f t="shared" si="0"/>
        <v>20000</v>
      </c>
      <c r="F7" s="29"/>
      <c r="G7" s="29"/>
      <c r="H7" s="29"/>
      <c r="I7" s="29">
        <f>$E$7</f>
        <v>20000</v>
      </c>
      <c r="J7" s="29"/>
      <c r="K7" s="29"/>
      <c r="L7" s="29">
        <f>$E$7</f>
        <v>20000</v>
      </c>
      <c r="M7" s="29">
        <f>$E$7</f>
        <v>20000</v>
      </c>
    </row>
    <row r="8" spans="1:13" ht="15.75" x14ac:dyDescent="0.25">
      <c r="A8" s="39" t="s">
        <v>102</v>
      </c>
      <c r="B8" s="40" t="str">
        <f>'VALOR REPUESTOS'!$A$85</f>
        <v>FP</v>
      </c>
      <c r="C8" s="27">
        <f>'VALOR REPUESTOS'!$C$85</f>
        <v>23000</v>
      </c>
      <c r="D8" s="28">
        <v>1</v>
      </c>
      <c r="E8" s="29">
        <f t="shared" si="0"/>
        <v>23000</v>
      </c>
      <c r="F8" s="29"/>
      <c r="G8" s="29">
        <f>$E$8</f>
        <v>23000</v>
      </c>
      <c r="H8" s="29">
        <f>$E$8</f>
        <v>23000</v>
      </c>
      <c r="I8" s="29"/>
      <c r="J8" s="29">
        <f>$E$8</f>
        <v>23000</v>
      </c>
      <c r="K8" s="29">
        <f>$E$8</f>
        <v>23000</v>
      </c>
      <c r="L8" s="29">
        <f>$E$8</f>
        <v>23000</v>
      </c>
      <c r="M8" s="29">
        <f>$E$8</f>
        <v>23000</v>
      </c>
    </row>
    <row r="9" spans="1:13" ht="15.75" x14ac:dyDescent="0.25">
      <c r="A9" s="39" t="s">
        <v>65</v>
      </c>
      <c r="B9" s="40" t="str">
        <f>'VALOR REPUESTOS'!$A$6</f>
        <v>80W90</v>
      </c>
      <c r="C9" s="27">
        <f>'VALOR REPUESTOS'!$C$6</f>
        <v>10500</v>
      </c>
      <c r="D9" s="28">
        <v>1.4</v>
      </c>
      <c r="E9" s="29">
        <f t="shared" si="0"/>
        <v>14699.999999999998</v>
      </c>
      <c r="F9" s="29"/>
      <c r="G9" s="209"/>
      <c r="H9" s="10"/>
      <c r="I9" s="29"/>
      <c r="J9" s="29"/>
      <c r="K9" s="29">
        <f>$E$9</f>
        <v>14699.999999999998</v>
      </c>
      <c r="L9" s="29"/>
      <c r="M9" s="29"/>
    </row>
    <row r="10" spans="1:13" ht="15.75" x14ac:dyDescent="0.25">
      <c r="A10" s="39" t="s">
        <v>66</v>
      </c>
      <c r="B10" s="40" t="str">
        <f>'VALOR REPUESTOS'!$A$5</f>
        <v>80W90LS</v>
      </c>
      <c r="C10" s="27">
        <f>'VALOR REPUESTOS'!$C$5</f>
        <v>10500</v>
      </c>
      <c r="D10" s="28">
        <v>1.8</v>
      </c>
      <c r="E10" s="29">
        <f t="shared" si="0"/>
        <v>18900</v>
      </c>
      <c r="F10" s="29"/>
      <c r="G10" s="10"/>
      <c r="H10" s="10"/>
      <c r="I10" s="29"/>
      <c r="J10" s="29">
        <f>$E$10</f>
        <v>18900</v>
      </c>
      <c r="K10" s="29">
        <f>$E$10</f>
        <v>18900</v>
      </c>
      <c r="L10" s="29"/>
      <c r="M10" s="29"/>
    </row>
    <row r="11" spans="1:13" ht="15.75" x14ac:dyDescent="0.25">
      <c r="A11" s="39" t="s">
        <v>68</v>
      </c>
      <c r="B11" s="40" t="str">
        <f>'VALOR REPUESTOS'!$A$7</f>
        <v>A75W90</v>
      </c>
      <c r="C11" s="27">
        <f>'VALOR REPUESTOS'!$C$7</f>
        <v>12000</v>
      </c>
      <c r="D11" s="28">
        <v>1.4</v>
      </c>
      <c r="E11" s="29">
        <f t="shared" si="0"/>
        <v>16800</v>
      </c>
      <c r="F11" s="29"/>
      <c r="G11" s="29"/>
      <c r="H11" s="10"/>
      <c r="I11" s="29"/>
      <c r="J11" s="29"/>
      <c r="K11" s="29">
        <f>$E$11</f>
        <v>16800</v>
      </c>
      <c r="L11" s="29"/>
      <c r="M11" s="29"/>
    </row>
    <row r="12" spans="1:13" ht="15.75" x14ac:dyDescent="0.25">
      <c r="A12" s="39" t="s">
        <v>208</v>
      </c>
      <c r="B12" s="40" t="str">
        <f>'VALOR REPUESTOS'!$A$16</f>
        <v>LLP</v>
      </c>
      <c r="C12" s="27">
        <f>'VALOR REPUESTOS'!$C$16</f>
        <v>3500</v>
      </c>
      <c r="D12" s="28">
        <v>1</v>
      </c>
      <c r="E12" s="29">
        <f t="shared" si="0"/>
        <v>3500</v>
      </c>
      <c r="F12" s="29">
        <f>$E$12</f>
        <v>3500</v>
      </c>
      <c r="G12" s="29">
        <f t="shared" ref="G12:M12" si="5">$E$12</f>
        <v>3500</v>
      </c>
      <c r="H12" s="29">
        <f t="shared" si="5"/>
        <v>3500</v>
      </c>
      <c r="I12" s="29">
        <f t="shared" si="5"/>
        <v>3500</v>
      </c>
      <c r="J12" s="29">
        <f t="shared" si="5"/>
        <v>3500</v>
      </c>
      <c r="K12" s="29">
        <f t="shared" si="5"/>
        <v>3500</v>
      </c>
      <c r="L12" s="29">
        <f t="shared" si="5"/>
        <v>3500</v>
      </c>
      <c r="M12" s="29">
        <f t="shared" si="5"/>
        <v>3500</v>
      </c>
    </row>
    <row r="13" spans="1:13" ht="15.75" x14ac:dyDescent="0.25">
      <c r="A13" s="11" t="s">
        <v>71</v>
      </c>
      <c r="B13" s="40" t="str">
        <f>'VALOR REPUESTOS'!$A$8</f>
        <v>75W90</v>
      </c>
      <c r="C13" s="27">
        <f>'VALOR REPUESTOS'!$C$8</f>
        <v>12000</v>
      </c>
      <c r="D13" s="28">
        <v>2.2000000000000002</v>
      </c>
      <c r="E13" s="29">
        <f t="shared" si="0"/>
        <v>26400.000000000004</v>
      </c>
      <c r="F13" s="29"/>
      <c r="G13" s="10"/>
      <c r="H13" s="10"/>
      <c r="I13" s="29"/>
      <c r="J13" s="10">
        <f>$E$13</f>
        <v>26400.000000000004</v>
      </c>
      <c r="K13" s="10">
        <f>$E$13</f>
        <v>26400.000000000004</v>
      </c>
      <c r="L13" s="10"/>
      <c r="M13" s="10"/>
    </row>
    <row r="14" spans="1:13" ht="15.75" x14ac:dyDescent="0.25">
      <c r="A14" s="39" t="s">
        <v>61</v>
      </c>
      <c r="B14" s="40" t="str">
        <f>'VALOR REPUESTOS'!$A$9</f>
        <v>AL3C1F</v>
      </c>
      <c r="C14" s="27">
        <f>'VALOR REPUESTOS'!$C$9</f>
        <v>6800</v>
      </c>
      <c r="D14" s="28">
        <v>1</v>
      </c>
      <c r="E14" s="29">
        <f t="shared" si="0"/>
        <v>6800</v>
      </c>
      <c r="F14" s="29"/>
      <c r="G14" s="29"/>
      <c r="H14" s="29"/>
      <c r="I14" s="29">
        <f>$E$14</f>
        <v>6800</v>
      </c>
      <c r="J14" s="29"/>
      <c r="K14" s="29"/>
      <c r="L14" s="29">
        <f>$E$14</f>
        <v>6800</v>
      </c>
      <c r="M14" s="29">
        <f>$E$14</f>
        <v>6800</v>
      </c>
    </row>
    <row r="15" spans="1:13" s="34" customFormat="1" ht="15.75" x14ac:dyDescent="0.25">
      <c r="A15" s="143" t="s">
        <v>120</v>
      </c>
      <c r="B15" s="68" t="str">
        <f>'VALOR REPUESTOS'!$A$3</f>
        <v>AL1C1</v>
      </c>
      <c r="C15" s="29">
        <f>'VALOR REPUESTOS'!$C$3</f>
        <v>6000</v>
      </c>
      <c r="D15" s="69">
        <v>5</v>
      </c>
      <c r="E15" s="29">
        <f t="shared" si="0"/>
        <v>30000</v>
      </c>
      <c r="F15" s="29"/>
      <c r="G15" s="29"/>
      <c r="H15" s="29"/>
      <c r="I15" s="29"/>
      <c r="J15" s="29"/>
      <c r="K15" s="29"/>
      <c r="L15" s="29"/>
      <c r="M15" s="29"/>
    </row>
    <row r="16" spans="1:13" ht="15.75" x14ac:dyDescent="0.25">
      <c r="A16" s="40" t="s">
        <v>48</v>
      </c>
      <c r="B16" s="40" t="str">
        <f>'VALOR REPUESTOS'!$A$11</f>
        <v>MATEI</v>
      </c>
      <c r="C16" s="27">
        <f>'VALOR REPUESTOS'!$C$11</f>
        <v>10000</v>
      </c>
      <c r="D16" s="28">
        <v>1</v>
      </c>
      <c r="E16" s="29">
        <f t="shared" si="0"/>
        <v>10000</v>
      </c>
      <c r="F16" s="29">
        <f>$E$16</f>
        <v>10000</v>
      </c>
      <c r="G16" s="29">
        <f t="shared" ref="G16:M16" si="6">$E$16</f>
        <v>10000</v>
      </c>
      <c r="H16" s="29">
        <f t="shared" si="6"/>
        <v>10000</v>
      </c>
      <c r="I16" s="29">
        <f t="shared" si="6"/>
        <v>10000</v>
      </c>
      <c r="J16" s="29">
        <f t="shared" si="6"/>
        <v>10000</v>
      </c>
      <c r="K16" s="29">
        <f t="shared" si="6"/>
        <v>10000</v>
      </c>
      <c r="L16" s="29">
        <f t="shared" si="6"/>
        <v>10000</v>
      </c>
      <c r="M16" s="29">
        <f t="shared" si="6"/>
        <v>10000</v>
      </c>
    </row>
    <row r="17" spans="1:13" ht="15.75" x14ac:dyDescent="0.25">
      <c r="A17" s="41" t="s">
        <v>1</v>
      </c>
      <c r="B17" s="40" t="str">
        <f>'VALOR REPUESTOS'!$A$10</f>
        <v>MO</v>
      </c>
      <c r="C17" s="27">
        <f>'VALOR REPUESTOS'!$C$10</f>
        <v>38000</v>
      </c>
      <c r="D17" s="28"/>
      <c r="E17" s="29"/>
      <c r="F17" s="42">
        <f>C17*F20</f>
        <v>76000</v>
      </c>
      <c r="G17" s="42">
        <f>C17*G20</f>
        <v>76000</v>
      </c>
      <c r="H17" s="42">
        <f>C17*H20</f>
        <v>76000</v>
      </c>
      <c r="I17" s="42">
        <f>C17*I20</f>
        <v>95000</v>
      </c>
      <c r="J17" s="42">
        <f>C17*J20</f>
        <v>114000</v>
      </c>
      <c r="K17" s="42">
        <f>C17*K20</f>
        <v>114000</v>
      </c>
      <c r="L17" s="42">
        <f>C17*L20</f>
        <v>95000</v>
      </c>
      <c r="M17" s="42">
        <f>C17*M20</f>
        <v>95000</v>
      </c>
    </row>
    <row r="18" spans="1:13" ht="15.75" x14ac:dyDescent="0.25">
      <c r="A18" s="43" t="s">
        <v>55</v>
      </c>
      <c r="B18" s="403"/>
      <c r="C18" s="404"/>
      <c r="D18" s="404"/>
      <c r="E18" s="405"/>
      <c r="F18" s="45">
        <f t="shared" ref="F18:M18" si="7">SUM(F3:F17)</f>
        <v>177000</v>
      </c>
      <c r="G18" s="45">
        <f t="shared" si="7"/>
        <v>200000</v>
      </c>
      <c r="H18" s="45">
        <f t="shared" si="7"/>
        <v>200000</v>
      </c>
      <c r="I18" s="45">
        <f t="shared" si="7"/>
        <v>222800</v>
      </c>
      <c r="J18" s="45">
        <f t="shared" si="7"/>
        <v>283300</v>
      </c>
      <c r="K18" s="45">
        <f t="shared" si="7"/>
        <v>314800</v>
      </c>
      <c r="L18" s="45">
        <f t="shared" si="7"/>
        <v>245800</v>
      </c>
      <c r="M18" s="45">
        <f t="shared" si="7"/>
        <v>245800</v>
      </c>
    </row>
    <row r="19" spans="1:13" ht="15.75" x14ac:dyDescent="0.25">
      <c r="A19" s="87" t="s">
        <v>63</v>
      </c>
      <c r="B19" s="390"/>
      <c r="C19" s="390"/>
      <c r="D19" s="390"/>
      <c r="E19" s="390"/>
      <c r="F19" s="151">
        <f t="shared" ref="F19:M19" si="8">F18*1.19</f>
        <v>210630</v>
      </c>
      <c r="G19" s="151">
        <f t="shared" si="8"/>
        <v>238000</v>
      </c>
      <c r="H19" s="151">
        <f t="shared" si="8"/>
        <v>238000</v>
      </c>
      <c r="I19" s="151">
        <f t="shared" si="8"/>
        <v>265132</v>
      </c>
      <c r="J19" s="151">
        <f t="shared" si="8"/>
        <v>337127</v>
      </c>
      <c r="K19" s="151">
        <f t="shared" si="8"/>
        <v>374612</v>
      </c>
      <c r="L19" s="151">
        <f t="shared" si="8"/>
        <v>292502</v>
      </c>
      <c r="M19" s="151">
        <f t="shared" si="8"/>
        <v>292502</v>
      </c>
    </row>
    <row r="20" spans="1:13" x14ac:dyDescent="0.25">
      <c r="A20" s="96" t="s">
        <v>64</v>
      </c>
      <c r="B20" s="391"/>
      <c r="C20" s="391"/>
      <c r="D20" s="391"/>
      <c r="E20" s="391"/>
      <c r="F20" s="97">
        <v>2</v>
      </c>
      <c r="G20" s="97">
        <v>2</v>
      </c>
      <c r="H20" s="97">
        <v>2</v>
      </c>
      <c r="I20" s="97">
        <v>2.5</v>
      </c>
      <c r="J20" s="97">
        <v>3</v>
      </c>
      <c r="K20" s="97">
        <v>3</v>
      </c>
      <c r="L20" s="97">
        <v>2.5</v>
      </c>
      <c r="M20" s="97">
        <v>2.5</v>
      </c>
    </row>
  </sheetData>
  <mergeCells count="3">
    <mergeCell ref="B18:E18"/>
    <mergeCell ref="B19:E19"/>
    <mergeCell ref="B20:E20"/>
  </mergeCells>
  <phoneticPr fontId="1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A6F0-8F8C-4FB3-856B-89C3254B3715}">
  <sheetPr>
    <tabColor rgb="FFFFFF00"/>
  </sheetPr>
  <dimension ref="A1:K17"/>
  <sheetViews>
    <sheetView zoomScale="137" workbookViewId="0">
      <selection activeCell="A9" sqref="A9:E9"/>
    </sheetView>
  </sheetViews>
  <sheetFormatPr baseColWidth="10" defaultRowHeight="15" x14ac:dyDescent="0.25"/>
  <cols>
    <col min="1" max="1" width="34.140625" bestFit="1" customWidth="1"/>
    <col min="2" max="2" width="9.7109375" customWidth="1"/>
    <col min="3" max="3" width="13.7109375" bestFit="1" customWidth="1"/>
    <col min="4" max="4" width="10.28515625" bestFit="1" customWidth="1"/>
    <col min="5" max="5" width="13.28515625" bestFit="1" customWidth="1"/>
    <col min="6" max="11" width="10.42578125" bestFit="1" customWidth="1"/>
  </cols>
  <sheetData>
    <row r="1" spans="1:11" ht="30" x14ac:dyDescent="0.25">
      <c r="A1" s="54" t="s">
        <v>268</v>
      </c>
      <c r="B1" s="7" t="s">
        <v>50</v>
      </c>
      <c r="C1" s="24" t="s">
        <v>2</v>
      </c>
      <c r="D1" s="21" t="s">
        <v>51</v>
      </c>
      <c r="E1" s="57" t="s">
        <v>57</v>
      </c>
      <c r="F1" s="318" t="s">
        <v>461</v>
      </c>
      <c r="G1" s="24" t="s">
        <v>498</v>
      </c>
      <c r="H1" s="25" t="s">
        <v>481</v>
      </c>
      <c r="I1" s="30">
        <v>40</v>
      </c>
      <c r="J1" s="30" t="s">
        <v>331</v>
      </c>
      <c r="K1" s="30" t="s">
        <v>110</v>
      </c>
    </row>
    <row r="2" spans="1:11" ht="15.75" x14ac:dyDescent="0.25">
      <c r="A2" s="123" t="s">
        <v>56</v>
      </c>
      <c r="B2" s="13" t="str">
        <f>'VALOR REPUESTOS'!$A$12</f>
        <v>A5W30</v>
      </c>
      <c r="C2" s="27">
        <f>'VALOR REPUESTOS'!$C$12</f>
        <v>8000</v>
      </c>
      <c r="D2" s="28">
        <v>4</v>
      </c>
      <c r="E2" s="29">
        <f>C2*D2</f>
        <v>32000</v>
      </c>
      <c r="F2" s="10">
        <f>$E$2</f>
        <v>32000</v>
      </c>
      <c r="G2" s="10">
        <f t="shared" ref="G2:K2" si="0">$E$2</f>
        <v>32000</v>
      </c>
      <c r="H2" s="10">
        <f t="shared" si="0"/>
        <v>32000</v>
      </c>
      <c r="I2" s="10">
        <f t="shared" si="0"/>
        <v>32000</v>
      </c>
      <c r="J2" s="10">
        <f t="shared" si="0"/>
        <v>32000</v>
      </c>
      <c r="K2" s="10">
        <f t="shared" si="0"/>
        <v>32000</v>
      </c>
    </row>
    <row r="3" spans="1:11" ht="15.75" x14ac:dyDescent="0.25">
      <c r="A3" s="123" t="s">
        <v>52</v>
      </c>
      <c r="B3" s="13" t="str">
        <f>'VALOR REPUESTOS'!$A$60</f>
        <v>FM</v>
      </c>
      <c r="C3" s="27">
        <f>'VALOR REPUESTOS'!$C$60</f>
        <v>8000</v>
      </c>
      <c r="D3" s="28">
        <v>1</v>
      </c>
      <c r="E3" s="29">
        <f t="shared" ref="E3:E13" si="1">C3*D3</f>
        <v>8000</v>
      </c>
      <c r="F3" s="10">
        <f>$E$3</f>
        <v>8000</v>
      </c>
      <c r="G3" s="10">
        <f t="shared" ref="G3:K3" si="2">$E$3</f>
        <v>8000</v>
      </c>
      <c r="H3" s="10">
        <f t="shared" si="2"/>
        <v>8000</v>
      </c>
      <c r="I3" s="10">
        <f t="shared" si="2"/>
        <v>8000</v>
      </c>
      <c r="J3" s="10">
        <f t="shared" si="2"/>
        <v>8000</v>
      </c>
      <c r="K3" s="10">
        <f t="shared" si="2"/>
        <v>8000</v>
      </c>
    </row>
    <row r="4" spans="1:11" ht="15.75" x14ac:dyDescent="0.25">
      <c r="A4" s="124" t="s">
        <v>223</v>
      </c>
      <c r="B4" s="13" t="str">
        <f>'VALOR REPUESTOS'!$A$62</f>
        <v>JT</v>
      </c>
      <c r="C4" s="27">
        <f>'VALOR REPUESTOS'!$C$62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K4" si="3">$E$4</f>
        <v>3500</v>
      </c>
      <c r="H4" s="10">
        <f t="shared" si="3"/>
        <v>3500</v>
      </c>
      <c r="I4" s="10">
        <f t="shared" si="3"/>
        <v>3500</v>
      </c>
      <c r="J4" s="10">
        <f t="shared" si="3"/>
        <v>3500</v>
      </c>
      <c r="K4" s="10">
        <f t="shared" si="3"/>
        <v>3500</v>
      </c>
    </row>
    <row r="5" spans="1:11" ht="15.75" x14ac:dyDescent="0.25">
      <c r="A5" s="123" t="s">
        <v>60</v>
      </c>
      <c r="B5" s="13" t="str">
        <f>'VALOR REPUESTOS'!$A$63</f>
        <v>FA</v>
      </c>
      <c r="C5" s="27">
        <f>'VALOR REPUESTOS'!$C$63</f>
        <v>16000</v>
      </c>
      <c r="D5" s="28">
        <v>1</v>
      </c>
      <c r="E5" s="29">
        <f t="shared" si="1"/>
        <v>16000</v>
      </c>
      <c r="F5" s="10"/>
      <c r="G5" s="10">
        <f>$E$5</f>
        <v>16000</v>
      </c>
      <c r="H5" s="10"/>
      <c r="I5" s="10">
        <f>$E$5</f>
        <v>16000</v>
      </c>
      <c r="J5" s="10">
        <f t="shared" ref="J5:K5" si="4">$E$5</f>
        <v>16000</v>
      </c>
      <c r="K5" s="10">
        <f t="shared" si="4"/>
        <v>16000</v>
      </c>
    </row>
    <row r="6" spans="1:11" ht="15.75" x14ac:dyDescent="0.25">
      <c r="A6" s="123" t="s">
        <v>59</v>
      </c>
      <c r="B6" s="13" t="str">
        <f>'VALOR REPUESTOS'!$A$64</f>
        <v>FC</v>
      </c>
      <c r="C6" s="27">
        <f>'VALOR REPUESTOS'!$C$64</f>
        <v>18000</v>
      </c>
      <c r="D6" s="28">
        <v>1</v>
      </c>
      <c r="E6" s="29">
        <f t="shared" si="1"/>
        <v>18000</v>
      </c>
      <c r="F6" s="10"/>
      <c r="G6" s="10">
        <f>$E$6</f>
        <v>18000</v>
      </c>
      <c r="H6" s="10"/>
      <c r="I6" s="10">
        <f>$E$6</f>
        <v>18000</v>
      </c>
      <c r="J6" s="10">
        <f t="shared" ref="J6:K6" si="5">$E$6</f>
        <v>18000</v>
      </c>
      <c r="K6" s="10">
        <f t="shared" si="5"/>
        <v>18000</v>
      </c>
    </row>
    <row r="7" spans="1:11" ht="15.75" x14ac:dyDescent="0.25">
      <c r="A7" s="123" t="s">
        <v>100</v>
      </c>
      <c r="B7" s="13" t="str">
        <f>'VALOR REPUESTOS'!$A$61</f>
        <v>FP</v>
      </c>
      <c r="C7" s="27">
        <f>'VALOR REPUESTOS'!$C$61</f>
        <v>16000</v>
      </c>
      <c r="D7" s="28">
        <v>1</v>
      </c>
      <c r="E7" s="29">
        <f t="shared" si="1"/>
        <v>16000</v>
      </c>
      <c r="F7" s="10"/>
      <c r="G7" s="10">
        <f>$E$7</f>
        <v>16000</v>
      </c>
      <c r="H7" s="10"/>
      <c r="I7" s="10">
        <f>$E$7</f>
        <v>16000</v>
      </c>
      <c r="J7" s="10">
        <f t="shared" ref="J7:K7" si="6">$E$7</f>
        <v>16000</v>
      </c>
      <c r="K7" s="10">
        <f t="shared" si="6"/>
        <v>16000</v>
      </c>
    </row>
    <row r="8" spans="1:11" s="34" customFormat="1" ht="15.75" x14ac:dyDescent="0.25">
      <c r="A8" s="65" t="s">
        <v>184</v>
      </c>
      <c r="B8" s="66" t="str">
        <f>'VALOR REPUESTOS'!$A$65</f>
        <v>KDISTRIB</v>
      </c>
      <c r="C8" s="29">
        <f>'VALOR REPUESTOS'!$C$65</f>
        <v>180000</v>
      </c>
      <c r="D8" s="69">
        <v>1</v>
      </c>
      <c r="E8" s="29">
        <f t="shared" si="1"/>
        <v>180000</v>
      </c>
      <c r="F8" s="10"/>
      <c r="G8" s="10"/>
      <c r="H8" s="10"/>
      <c r="I8" s="10"/>
      <c r="J8" s="10"/>
      <c r="K8" s="10">
        <f>$E$8</f>
        <v>180000</v>
      </c>
    </row>
    <row r="9" spans="1:11" ht="15.75" x14ac:dyDescent="0.25">
      <c r="A9" s="124" t="s">
        <v>208</v>
      </c>
      <c r="B9" s="13" t="str">
        <f>'VALOR REPUESTOS'!$A$16</f>
        <v>LLP</v>
      </c>
      <c r="C9" s="27">
        <f>'VALOR REPUESTOS'!$C$16</f>
        <v>3500</v>
      </c>
      <c r="D9" s="28">
        <v>1</v>
      </c>
      <c r="E9" s="29">
        <f t="shared" si="1"/>
        <v>3500</v>
      </c>
      <c r="F9" s="10">
        <f>$E$9</f>
        <v>3500</v>
      </c>
      <c r="G9" s="10">
        <f t="shared" ref="G9:K9" si="7">$E$9</f>
        <v>3500</v>
      </c>
      <c r="H9" s="10">
        <f t="shared" si="7"/>
        <v>3500</v>
      </c>
      <c r="I9" s="10">
        <f t="shared" si="7"/>
        <v>3500</v>
      </c>
      <c r="J9" s="10">
        <f t="shared" si="7"/>
        <v>3500</v>
      </c>
      <c r="K9" s="10">
        <f t="shared" si="7"/>
        <v>3500</v>
      </c>
    </row>
    <row r="10" spans="1:11" ht="15.75" x14ac:dyDescent="0.25">
      <c r="A10" s="123" t="s">
        <v>61</v>
      </c>
      <c r="B10" s="13" t="str">
        <f>'VALOR REPUESTOS'!$A$9</f>
        <v>AL3C1F</v>
      </c>
      <c r="C10" s="27">
        <f>'VALOR REPUESTOS'!$C$9</f>
        <v>6800</v>
      </c>
      <c r="D10" s="28">
        <v>1</v>
      </c>
      <c r="E10" s="29">
        <f t="shared" si="1"/>
        <v>6800</v>
      </c>
      <c r="F10" s="10"/>
      <c r="G10" s="10"/>
      <c r="H10" s="10"/>
      <c r="I10" s="10"/>
      <c r="J10" s="10"/>
      <c r="K10" s="10">
        <f>$E$10</f>
        <v>6800</v>
      </c>
    </row>
    <row r="11" spans="1:11" s="34" customFormat="1" ht="15.75" x14ac:dyDescent="0.25">
      <c r="A11" s="65" t="s">
        <v>181</v>
      </c>
      <c r="B11" s="66" t="str">
        <f>'VALOR REPUESTOS'!$A$59</f>
        <v>CA</v>
      </c>
      <c r="C11" s="29">
        <f>'VALOR REPUESTOS'!$C$59</f>
        <v>35000</v>
      </c>
      <c r="D11" s="69">
        <v>1</v>
      </c>
      <c r="E11" s="29">
        <f t="shared" si="1"/>
        <v>35000</v>
      </c>
      <c r="F11" s="10"/>
      <c r="G11" s="10"/>
      <c r="H11" s="10"/>
      <c r="I11" s="10"/>
      <c r="J11" s="10"/>
      <c r="K11" s="10">
        <f>$E$11</f>
        <v>35000</v>
      </c>
    </row>
    <row r="12" spans="1:11" s="34" customFormat="1" ht="15.75" x14ac:dyDescent="0.25">
      <c r="A12" s="65" t="s">
        <v>49</v>
      </c>
      <c r="B12" s="66" t="str">
        <f>'VALOR REPUESTOS'!$A$3</f>
        <v>AL1C1</v>
      </c>
      <c r="C12" s="29">
        <f>'VALOR REPUESTOS'!$C$3</f>
        <v>6000</v>
      </c>
      <c r="D12" s="69">
        <v>5</v>
      </c>
      <c r="E12" s="29">
        <f t="shared" si="1"/>
        <v>30000</v>
      </c>
      <c r="F12" s="10"/>
      <c r="G12" s="10"/>
      <c r="H12" s="10"/>
      <c r="I12" s="10"/>
      <c r="J12" s="10"/>
      <c r="K12" s="10">
        <f>$E$12</f>
        <v>30000</v>
      </c>
    </row>
    <row r="13" spans="1:11" ht="15.75" x14ac:dyDescent="0.25">
      <c r="A13" s="126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9">
        <f t="shared" si="1"/>
        <v>10000</v>
      </c>
      <c r="F13" s="10">
        <f>$E$13</f>
        <v>10000</v>
      </c>
      <c r="G13" s="10">
        <f t="shared" ref="G13:K13" si="8">$E$13</f>
        <v>10000</v>
      </c>
      <c r="H13" s="10">
        <f t="shared" si="8"/>
        <v>10000</v>
      </c>
      <c r="I13" s="10">
        <f t="shared" si="8"/>
        <v>10000</v>
      </c>
      <c r="J13" s="10">
        <f t="shared" si="8"/>
        <v>10000</v>
      </c>
      <c r="K13" s="10">
        <f t="shared" si="8"/>
        <v>10000</v>
      </c>
    </row>
    <row r="14" spans="1:11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9"/>
      <c r="F14" s="17">
        <f>C14*F17</f>
        <v>57000</v>
      </c>
      <c r="G14" s="17">
        <f>C14*G17</f>
        <v>95000</v>
      </c>
      <c r="H14" s="17">
        <f>C14*H17</f>
        <v>76000</v>
      </c>
      <c r="I14" s="17">
        <f>C14*I17</f>
        <v>95000</v>
      </c>
      <c r="J14" s="17">
        <f>C14*J17</f>
        <v>95000</v>
      </c>
      <c r="K14" s="17">
        <f>C14*K17</f>
        <v>190000</v>
      </c>
    </row>
    <row r="15" spans="1:11" ht="15.75" x14ac:dyDescent="0.25">
      <c r="A15" s="2" t="s">
        <v>55</v>
      </c>
      <c r="B15" s="384"/>
      <c r="C15" s="385"/>
      <c r="D15" s="385"/>
      <c r="E15" s="386"/>
      <c r="F15" s="6">
        <f t="shared" ref="F15:K15" si="9">SUM(F2:F14)</f>
        <v>114000</v>
      </c>
      <c r="G15" s="6">
        <f t="shared" si="9"/>
        <v>202000</v>
      </c>
      <c r="H15" s="6">
        <f t="shared" si="9"/>
        <v>133000</v>
      </c>
      <c r="I15" s="6">
        <f t="shared" si="9"/>
        <v>202000</v>
      </c>
      <c r="J15" s="6">
        <f t="shared" si="9"/>
        <v>202000</v>
      </c>
      <c r="K15" s="6">
        <f t="shared" si="9"/>
        <v>548800</v>
      </c>
    </row>
    <row r="16" spans="1:11" ht="15.75" x14ac:dyDescent="0.25">
      <c r="A16" s="85" t="s">
        <v>63</v>
      </c>
      <c r="B16" s="387"/>
      <c r="C16" s="387"/>
      <c r="D16" s="387"/>
      <c r="E16" s="387"/>
      <c r="F16" s="152">
        <f t="shared" ref="F16:K16" si="10">F15*1.19</f>
        <v>135660</v>
      </c>
      <c r="G16" s="152">
        <f t="shared" si="10"/>
        <v>240380</v>
      </c>
      <c r="H16" s="152">
        <f t="shared" si="10"/>
        <v>158270</v>
      </c>
      <c r="I16" s="152">
        <f t="shared" si="10"/>
        <v>240380</v>
      </c>
      <c r="J16" s="152">
        <f t="shared" si="10"/>
        <v>240380</v>
      </c>
      <c r="K16" s="152">
        <f t="shared" si="10"/>
        <v>653072</v>
      </c>
    </row>
    <row r="17" spans="1:11" x14ac:dyDescent="0.25">
      <c r="A17" s="94" t="s">
        <v>64</v>
      </c>
      <c r="B17" s="388"/>
      <c r="C17" s="388"/>
      <c r="D17" s="388"/>
      <c r="E17" s="388"/>
      <c r="F17" s="102">
        <v>1.5</v>
      </c>
      <c r="G17" s="102">
        <v>2.5</v>
      </c>
      <c r="H17" s="102">
        <v>2</v>
      </c>
      <c r="I17" s="102">
        <v>2.5</v>
      </c>
      <c r="J17" s="102">
        <v>2.5</v>
      </c>
      <c r="K17" s="102">
        <v>5</v>
      </c>
    </row>
  </sheetData>
  <mergeCells count="3">
    <mergeCell ref="B16:E16"/>
    <mergeCell ref="B17:E17"/>
    <mergeCell ref="B15:E1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5605-9135-496D-9418-08618E56254D}">
  <sheetPr>
    <tabColor rgb="FFFFFF00"/>
  </sheetPr>
  <dimension ref="A1:N38"/>
  <sheetViews>
    <sheetView tabSelected="1" view="pageBreakPreview" zoomScale="74" zoomScaleNormal="360" zoomScaleSheetLayoutView="100" workbookViewId="0">
      <selection activeCell="A3" sqref="A3"/>
    </sheetView>
  </sheetViews>
  <sheetFormatPr baseColWidth="10" defaultRowHeight="15" x14ac:dyDescent="0.25"/>
  <cols>
    <col min="1" max="1" width="86" customWidth="1"/>
    <col min="2" max="2" width="10.85546875" customWidth="1"/>
    <col min="3" max="3" width="13.85546875" bestFit="1" customWidth="1"/>
    <col min="4" max="4" width="10.42578125" bestFit="1" customWidth="1"/>
    <col min="5" max="5" width="14.5703125" customWidth="1"/>
    <col min="6" max="7" width="13.42578125" bestFit="1" customWidth="1"/>
    <col min="8" max="8" width="11.7109375" customWidth="1"/>
    <col min="9" max="9" width="12.5703125" customWidth="1"/>
    <col min="10" max="10" width="13.85546875" customWidth="1"/>
    <col min="11" max="11" width="19.28515625" customWidth="1"/>
    <col min="12" max="12" width="21.7109375" customWidth="1"/>
  </cols>
  <sheetData>
    <row r="1" spans="1:14" x14ac:dyDescent="0.25">
      <c r="A1" s="411" t="s">
        <v>581</v>
      </c>
    </row>
    <row r="2" spans="1:14" x14ac:dyDescent="0.25">
      <c r="A2" s="412"/>
    </row>
    <row r="3" spans="1:14" ht="18" customHeight="1" x14ac:dyDescent="0.25">
      <c r="A3" s="54" t="s">
        <v>501</v>
      </c>
      <c r="B3" s="7" t="s">
        <v>50</v>
      </c>
      <c r="C3" s="24" t="s">
        <v>2</v>
      </c>
      <c r="D3" s="21" t="s">
        <v>51</v>
      </c>
      <c r="E3" s="57" t="s">
        <v>57</v>
      </c>
      <c r="F3" s="24" t="s">
        <v>461</v>
      </c>
      <c r="G3" s="24" t="s">
        <v>300</v>
      </c>
      <c r="H3" s="24" t="s">
        <v>481</v>
      </c>
      <c r="I3" s="30" t="s">
        <v>110</v>
      </c>
    </row>
    <row r="4" spans="1:14" ht="15.75" x14ac:dyDescent="0.25">
      <c r="A4" s="123" t="s">
        <v>56</v>
      </c>
      <c r="B4" s="170" t="str">
        <f>'VALOR REPUESTOS'!$A$12</f>
        <v>A5W30</v>
      </c>
      <c r="C4" s="27">
        <f>'VALOR REPUESTOS'!$C$12</f>
        <v>8000</v>
      </c>
      <c r="D4" s="28">
        <v>5</v>
      </c>
      <c r="E4" s="29">
        <f>C4*D4</f>
        <v>40000</v>
      </c>
      <c r="F4" s="29">
        <f>$E$4</f>
        <v>40000</v>
      </c>
      <c r="G4" s="29">
        <f t="shared" ref="G4:I4" si="0">$E$4</f>
        <v>40000</v>
      </c>
      <c r="H4" s="29">
        <f>$E$4</f>
        <v>40000</v>
      </c>
      <c r="I4" s="29">
        <f t="shared" si="0"/>
        <v>40000</v>
      </c>
    </row>
    <row r="5" spans="1:14" ht="15.75" x14ac:dyDescent="0.25">
      <c r="A5" s="123" t="s">
        <v>52</v>
      </c>
      <c r="B5" s="13" t="str">
        <f>'VALOR REPUESTOS'!$A$60</f>
        <v>FM</v>
      </c>
      <c r="C5" s="27">
        <f>'VALOR REPUESTOS'!$C$60</f>
        <v>8000</v>
      </c>
      <c r="D5" s="28">
        <v>1</v>
      </c>
      <c r="E5" s="29">
        <f t="shared" ref="E5:E14" si="1">C5*D5</f>
        <v>8000</v>
      </c>
      <c r="F5" s="29">
        <f>$E$5</f>
        <v>8000</v>
      </c>
      <c r="G5" s="29">
        <f t="shared" ref="G5:I5" si="2">$E$5</f>
        <v>8000</v>
      </c>
      <c r="H5" s="29">
        <f>$E$5</f>
        <v>8000</v>
      </c>
      <c r="I5" s="29">
        <f t="shared" si="2"/>
        <v>8000</v>
      </c>
    </row>
    <row r="6" spans="1:14" ht="15.75" x14ac:dyDescent="0.25">
      <c r="A6" s="124" t="s">
        <v>302</v>
      </c>
      <c r="B6" s="13" t="str">
        <f>'VALOR REPUESTOS'!$A$62</f>
        <v>JT</v>
      </c>
      <c r="C6" s="27">
        <f>'VALOR REPUESTOS'!$C$62</f>
        <v>3500</v>
      </c>
      <c r="D6" s="28">
        <v>1</v>
      </c>
      <c r="E6" s="29">
        <f t="shared" si="1"/>
        <v>3500</v>
      </c>
      <c r="F6" s="29">
        <f>$E$6</f>
        <v>3500</v>
      </c>
      <c r="G6" s="29">
        <f t="shared" ref="G6:I6" si="3">$E$6</f>
        <v>3500</v>
      </c>
      <c r="H6" s="29">
        <f>$E$6</f>
        <v>3500</v>
      </c>
      <c r="I6" s="29">
        <f t="shared" si="3"/>
        <v>3500</v>
      </c>
    </row>
    <row r="7" spans="1:14" ht="15.75" x14ac:dyDescent="0.25">
      <c r="A7" s="123" t="s">
        <v>60</v>
      </c>
      <c r="B7" s="13" t="str">
        <f>'VALOR REPUESTOS'!$A$63</f>
        <v>FA</v>
      </c>
      <c r="C7" s="27">
        <f>'VALOR REPUESTOS'!$C$63</f>
        <v>16000</v>
      </c>
      <c r="D7" s="28">
        <v>1</v>
      </c>
      <c r="E7" s="29">
        <f t="shared" si="1"/>
        <v>16000</v>
      </c>
      <c r="F7" s="29"/>
      <c r="G7" s="29">
        <f>$E$7</f>
        <v>16000</v>
      </c>
      <c r="H7" s="29"/>
      <c r="I7" s="29">
        <f>$E$7</f>
        <v>16000</v>
      </c>
    </row>
    <row r="8" spans="1:14" ht="15.75" x14ac:dyDescent="0.25">
      <c r="A8" s="123" t="s">
        <v>59</v>
      </c>
      <c r="B8" s="13" t="str">
        <f>'VALOR REPUESTOS'!$A$64</f>
        <v>FC</v>
      </c>
      <c r="C8" s="27">
        <f>'VALOR REPUESTOS'!$C$64</f>
        <v>18000</v>
      </c>
      <c r="D8" s="28">
        <v>1</v>
      </c>
      <c r="E8" s="29">
        <f t="shared" si="1"/>
        <v>18000</v>
      </c>
      <c r="F8" s="29"/>
      <c r="G8" s="29">
        <f>$E$8</f>
        <v>18000</v>
      </c>
      <c r="H8" s="29"/>
      <c r="I8" s="29">
        <f>$E$8</f>
        <v>18000</v>
      </c>
    </row>
    <row r="9" spans="1:14" ht="15.75" x14ac:dyDescent="0.25">
      <c r="A9" s="123" t="s">
        <v>100</v>
      </c>
      <c r="B9" s="13" t="str">
        <f>'VALOR REPUESTOS'!$A$61</f>
        <v>FP</v>
      </c>
      <c r="C9" s="27">
        <f>'VALOR REPUESTOS'!$C$61</f>
        <v>16000</v>
      </c>
      <c r="D9" s="28">
        <v>1</v>
      </c>
      <c r="E9" s="29">
        <f t="shared" si="1"/>
        <v>16000</v>
      </c>
      <c r="F9" s="29"/>
      <c r="G9" s="29">
        <f>$E$9</f>
        <v>16000</v>
      </c>
      <c r="H9" s="29"/>
      <c r="I9" s="29">
        <f>$E$9</f>
        <v>16000</v>
      </c>
    </row>
    <row r="10" spans="1:14" ht="15.75" x14ac:dyDescent="0.25">
      <c r="A10" s="124" t="s">
        <v>208</v>
      </c>
      <c r="B10" s="13" t="str">
        <f>'VALOR REPUESTOS'!$A$16</f>
        <v>LLP</v>
      </c>
      <c r="C10" s="27">
        <f>'VALOR REPUESTOS'!$C$16</f>
        <v>3500</v>
      </c>
      <c r="D10" s="28">
        <v>1</v>
      </c>
      <c r="E10" s="29">
        <f t="shared" si="1"/>
        <v>3500</v>
      </c>
      <c r="F10" s="29">
        <f>$E$10</f>
        <v>3500</v>
      </c>
      <c r="G10" s="29">
        <f t="shared" ref="G10:I10" si="4">$E$10</f>
        <v>3500</v>
      </c>
      <c r="H10" s="29">
        <f t="shared" si="4"/>
        <v>3500</v>
      </c>
      <c r="I10" s="29">
        <f t="shared" si="4"/>
        <v>3500</v>
      </c>
    </row>
    <row r="11" spans="1:14" s="34" customFormat="1" ht="15.75" x14ac:dyDescent="0.25">
      <c r="A11" s="65" t="s">
        <v>184</v>
      </c>
      <c r="B11" s="66" t="str">
        <f>'VALOR REPUESTOS'!$A$65</f>
        <v>KDISTRIB</v>
      </c>
      <c r="C11" s="29">
        <f>'VALOR REPUESTOS'!$C$65</f>
        <v>180000</v>
      </c>
      <c r="D11" s="69">
        <v>1</v>
      </c>
      <c r="E11" s="29">
        <f t="shared" si="1"/>
        <v>180000</v>
      </c>
      <c r="F11" s="29"/>
      <c r="G11" s="29"/>
      <c r="H11" s="29"/>
      <c r="I11" s="29">
        <f>$E$11</f>
        <v>180000</v>
      </c>
      <c r="K11"/>
      <c r="L11"/>
      <c r="M11"/>
      <c r="N11"/>
    </row>
    <row r="12" spans="1:14" s="34" customFormat="1" ht="15.75" x14ac:dyDescent="0.25">
      <c r="A12" s="65" t="s">
        <v>181</v>
      </c>
      <c r="B12" s="66" t="str">
        <f>'VALOR REPUESTOS'!$A$59</f>
        <v>CA</v>
      </c>
      <c r="C12" s="29">
        <f>'VALOR REPUESTOS'!$C$59</f>
        <v>35000</v>
      </c>
      <c r="D12" s="69">
        <v>1</v>
      </c>
      <c r="E12" s="29">
        <f t="shared" si="1"/>
        <v>35000</v>
      </c>
      <c r="F12" s="29"/>
      <c r="G12" s="29"/>
      <c r="H12" s="29"/>
      <c r="I12" s="29">
        <f>$E$12</f>
        <v>35000</v>
      </c>
    </row>
    <row r="13" spans="1:14" ht="15.75" x14ac:dyDescent="0.25">
      <c r="A13" s="123" t="s">
        <v>49</v>
      </c>
      <c r="B13" s="13" t="str">
        <f>'VALOR REPUESTOS'!$A$3</f>
        <v>AL1C1</v>
      </c>
      <c r="C13" s="27">
        <f>'VALOR REPUESTOS'!$C$3</f>
        <v>6000</v>
      </c>
      <c r="D13" s="28">
        <v>5</v>
      </c>
      <c r="E13" s="29">
        <f t="shared" si="1"/>
        <v>30000</v>
      </c>
      <c r="F13" s="29"/>
      <c r="G13" s="29"/>
      <c r="H13" s="29"/>
      <c r="I13" s="29">
        <f>$E$13</f>
        <v>30000</v>
      </c>
    </row>
    <row r="14" spans="1:14" ht="15.75" x14ac:dyDescent="0.25">
      <c r="A14" s="126" t="s">
        <v>48</v>
      </c>
      <c r="B14" s="13" t="str">
        <f>'VALOR REPUESTOS'!$A$11</f>
        <v>MATEI</v>
      </c>
      <c r="C14" s="27">
        <f>'VALOR REPUESTOS'!$C$11</f>
        <v>10000</v>
      </c>
      <c r="D14" s="28">
        <v>1</v>
      </c>
      <c r="E14" s="29">
        <f t="shared" si="1"/>
        <v>10000</v>
      </c>
      <c r="F14" s="29">
        <f>$E$14</f>
        <v>10000</v>
      </c>
      <c r="G14" s="29">
        <f t="shared" ref="G14:I14" si="5">$E$14</f>
        <v>10000</v>
      </c>
      <c r="H14" s="29">
        <f>$E$14</f>
        <v>10000</v>
      </c>
      <c r="I14" s="29">
        <f t="shared" si="5"/>
        <v>10000</v>
      </c>
      <c r="J14">
        <v>15000</v>
      </c>
    </row>
    <row r="15" spans="1:14" ht="15.75" x14ac:dyDescent="0.25">
      <c r="A15" s="20" t="s">
        <v>1</v>
      </c>
      <c r="B15" s="13" t="str">
        <f>'VALOR REPUESTOS'!$A$10</f>
        <v>MO</v>
      </c>
      <c r="C15" s="27">
        <f>'VALOR REPUESTOS'!$C$10</f>
        <v>38000</v>
      </c>
      <c r="D15" s="28"/>
      <c r="E15" s="29"/>
      <c r="F15" s="17">
        <f>C15*F18</f>
        <v>57000</v>
      </c>
      <c r="G15" s="17">
        <f>C15*G18</f>
        <v>95000</v>
      </c>
      <c r="H15" s="17">
        <f>C15*H18</f>
        <v>76000</v>
      </c>
      <c r="I15" s="17">
        <f>C15*I18</f>
        <v>190000</v>
      </c>
    </row>
    <row r="16" spans="1:14" ht="15.75" x14ac:dyDescent="0.25">
      <c r="A16" s="2" t="s">
        <v>55</v>
      </c>
      <c r="B16" s="2"/>
      <c r="C16" s="5" t="s">
        <v>3</v>
      </c>
      <c r="D16" s="5"/>
      <c r="E16" s="6"/>
      <c r="F16" s="6">
        <f>SUM(F4:F15)</f>
        <v>122000</v>
      </c>
      <c r="G16" s="6">
        <f>SUM(G4:G15)</f>
        <v>210000</v>
      </c>
      <c r="H16" s="6">
        <f>SUM(H4:H15)</f>
        <v>141000</v>
      </c>
      <c r="I16" s="6">
        <f>SUM(I4:I15)</f>
        <v>550000</v>
      </c>
      <c r="J16">
        <v>92800</v>
      </c>
    </row>
    <row r="17" spans="1:10" ht="15.75" x14ac:dyDescent="0.25">
      <c r="A17" s="85" t="s">
        <v>63</v>
      </c>
      <c r="B17" s="84"/>
      <c r="C17" s="83"/>
      <c r="D17" s="84"/>
      <c r="E17" s="83"/>
      <c r="F17" s="151">
        <f>F16*1.19</f>
        <v>145180</v>
      </c>
      <c r="G17" s="151">
        <f>G16*1.19</f>
        <v>249900</v>
      </c>
      <c r="H17" s="151">
        <f>H16*1.19</f>
        <v>167790</v>
      </c>
      <c r="I17" s="151">
        <f>I16*1.19</f>
        <v>654500</v>
      </c>
      <c r="J17">
        <v>230000</v>
      </c>
    </row>
    <row r="18" spans="1:10" x14ac:dyDescent="0.25">
      <c r="A18" s="94" t="s">
        <v>64</v>
      </c>
      <c r="B18" s="91"/>
      <c r="C18" s="92"/>
      <c r="D18" s="91"/>
      <c r="E18" s="92"/>
      <c r="F18" s="102">
        <v>1.5</v>
      </c>
      <c r="G18" s="102">
        <v>2.5</v>
      </c>
      <c r="H18" s="102">
        <v>2</v>
      </c>
      <c r="I18" s="102">
        <v>5</v>
      </c>
    </row>
    <row r="19" spans="1:10" x14ac:dyDescent="0.25">
      <c r="F19" t="s">
        <v>288</v>
      </c>
      <c r="G19" t="s">
        <v>289</v>
      </c>
    </row>
    <row r="21" spans="1:10" x14ac:dyDescent="0.25">
      <c r="A21" s="409" t="s">
        <v>381</v>
      </c>
    </row>
    <row r="22" spans="1:10" x14ac:dyDescent="0.25">
      <c r="A22" s="410"/>
    </row>
    <row r="23" spans="1:10" ht="34.9" customHeight="1" x14ac:dyDescent="0.25">
      <c r="A23" s="54" t="s">
        <v>502</v>
      </c>
      <c r="B23" s="7" t="s">
        <v>50</v>
      </c>
      <c r="C23" s="24" t="s">
        <v>2</v>
      </c>
      <c r="D23" s="21" t="s">
        <v>51</v>
      </c>
      <c r="E23" s="57" t="s">
        <v>57</v>
      </c>
      <c r="F23" s="24" t="s">
        <v>484</v>
      </c>
      <c r="G23" s="24" t="s">
        <v>300</v>
      </c>
      <c r="H23" s="24" t="s">
        <v>481</v>
      </c>
      <c r="I23" s="30" t="s">
        <v>110</v>
      </c>
    </row>
    <row r="24" spans="1:10" ht="15.75" x14ac:dyDescent="0.25">
      <c r="A24" s="123" t="s">
        <v>56</v>
      </c>
      <c r="B24" s="200" t="str">
        <f>'VALOR REPUESTOS'!$A$12</f>
        <v>A5W30</v>
      </c>
      <c r="C24" s="29">
        <f>'VALOR REPUESTOS'!$C$12</f>
        <v>8000</v>
      </c>
      <c r="D24" s="69">
        <v>4</v>
      </c>
      <c r="E24" s="29">
        <f>C24*D24</f>
        <v>32000</v>
      </c>
      <c r="F24" s="29">
        <f>$E$24</f>
        <v>32000</v>
      </c>
      <c r="G24" s="29">
        <f t="shared" ref="G24:I24" si="6">$E$24</f>
        <v>32000</v>
      </c>
      <c r="H24" s="29">
        <f>$E$24</f>
        <v>32000</v>
      </c>
      <c r="I24" s="29">
        <f t="shared" si="6"/>
        <v>32000</v>
      </c>
    </row>
    <row r="25" spans="1:10" ht="15.75" x14ac:dyDescent="0.25">
      <c r="A25" s="123" t="s">
        <v>52</v>
      </c>
      <c r="B25" s="66" t="str">
        <f>'VALOR REPUESTOS'!$A$60</f>
        <v>FM</v>
      </c>
      <c r="C25" s="29">
        <f>'VALOR REPUESTOS'!$C$60</f>
        <v>8000</v>
      </c>
      <c r="D25" s="69">
        <v>1</v>
      </c>
      <c r="E25" s="29">
        <f t="shared" ref="E25:E34" si="7">C25*D25</f>
        <v>8000</v>
      </c>
      <c r="F25" s="29">
        <f>$E$25</f>
        <v>8000</v>
      </c>
      <c r="G25" s="29">
        <f t="shared" ref="G25:I25" si="8">$E$25</f>
        <v>8000</v>
      </c>
      <c r="H25" s="29">
        <f>$E$25</f>
        <v>8000</v>
      </c>
      <c r="I25" s="29">
        <f t="shared" si="8"/>
        <v>8000</v>
      </c>
    </row>
    <row r="26" spans="1:10" ht="15.75" x14ac:dyDescent="0.25">
      <c r="A26" s="124" t="s">
        <v>302</v>
      </c>
      <c r="B26" s="66" t="str">
        <f>'VALOR REPUESTOS'!$A$62</f>
        <v>JT</v>
      </c>
      <c r="C26" s="29">
        <f>'VALOR REPUESTOS'!$C$62</f>
        <v>3500</v>
      </c>
      <c r="D26" s="69">
        <v>1</v>
      </c>
      <c r="E26" s="29">
        <f t="shared" si="7"/>
        <v>3500</v>
      </c>
      <c r="F26" s="29">
        <f>$E$26</f>
        <v>3500</v>
      </c>
      <c r="G26" s="29">
        <f t="shared" ref="G26:I26" si="9">$E$26</f>
        <v>3500</v>
      </c>
      <c r="H26" s="29">
        <f>$E$26</f>
        <v>3500</v>
      </c>
      <c r="I26" s="29">
        <f t="shared" si="9"/>
        <v>3500</v>
      </c>
    </row>
    <row r="27" spans="1:10" ht="15.75" x14ac:dyDescent="0.25">
      <c r="A27" s="123" t="s">
        <v>60</v>
      </c>
      <c r="B27" s="66" t="str">
        <f>'VALOR REPUESTOS'!$A$63</f>
        <v>FA</v>
      </c>
      <c r="C27" s="29">
        <f>'VALOR REPUESTOS'!$C$63</f>
        <v>16000</v>
      </c>
      <c r="D27" s="69">
        <v>1</v>
      </c>
      <c r="E27" s="29">
        <f t="shared" si="7"/>
        <v>16000</v>
      </c>
      <c r="F27" s="29"/>
      <c r="G27" s="29">
        <f>$E$27</f>
        <v>16000</v>
      </c>
      <c r="H27" s="29"/>
      <c r="I27" s="29">
        <f>$E$27</f>
        <v>16000</v>
      </c>
    </row>
    <row r="28" spans="1:10" ht="15.75" x14ac:dyDescent="0.25">
      <c r="A28" s="123" t="s">
        <v>59</v>
      </c>
      <c r="B28" s="66" t="str">
        <f>'VALOR REPUESTOS'!$A$64</f>
        <v>FC</v>
      </c>
      <c r="C28" s="29">
        <f>'VALOR REPUESTOS'!$C$64</f>
        <v>18000</v>
      </c>
      <c r="D28" s="69">
        <v>1</v>
      </c>
      <c r="E28" s="29">
        <f t="shared" si="7"/>
        <v>18000</v>
      </c>
      <c r="F28" s="29"/>
      <c r="G28" s="29">
        <f>$E$28</f>
        <v>18000</v>
      </c>
      <c r="H28" s="29"/>
      <c r="I28" s="29">
        <f>$E$28</f>
        <v>18000</v>
      </c>
    </row>
    <row r="29" spans="1:10" ht="15.75" x14ac:dyDescent="0.25">
      <c r="A29" s="123" t="s">
        <v>100</v>
      </c>
      <c r="B29" s="66" t="str">
        <f>'VALOR REPUESTOS'!$A$61</f>
        <v>FP</v>
      </c>
      <c r="C29" s="29">
        <f>'VALOR REPUESTOS'!$C$61</f>
        <v>16000</v>
      </c>
      <c r="D29" s="69">
        <v>1</v>
      </c>
      <c r="E29" s="29">
        <f t="shared" si="7"/>
        <v>16000</v>
      </c>
      <c r="F29" s="29"/>
      <c r="G29" s="29">
        <f>$E$29</f>
        <v>16000</v>
      </c>
      <c r="H29" s="29"/>
      <c r="I29" s="29">
        <f>$E$29</f>
        <v>16000</v>
      </c>
    </row>
    <row r="30" spans="1:10" ht="15.75" x14ac:dyDescent="0.25">
      <c r="A30" s="124" t="s">
        <v>208</v>
      </c>
      <c r="B30" s="13" t="str">
        <f>'VALOR REPUESTOS'!$A$16</f>
        <v>LLP</v>
      </c>
      <c r="C30" s="27">
        <f>'VALOR REPUESTOS'!$C$16</f>
        <v>3500</v>
      </c>
      <c r="D30" s="28">
        <v>1</v>
      </c>
      <c r="E30" s="29">
        <f t="shared" si="7"/>
        <v>3500</v>
      </c>
      <c r="F30" s="29">
        <f>$E$30</f>
        <v>3500</v>
      </c>
      <c r="G30" s="29">
        <f t="shared" ref="G30:I30" si="10">$E$30</f>
        <v>3500</v>
      </c>
      <c r="H30" s="29">
        <f t="shared" si="10"/>
        <v>3500</v>
      </c>
      <c r="I30" s="29">
        <f t="shared" si="10"/>
        <v>3500</v>
      </c>
    </row>
    <row r="31" spans="1:10" ht="15.75" x14ac:dyDescent="0.25">
      <c r="A31" s="65" t="s">
        <v>184</v>
      </c>
      <c r="B31" s="66" t="str">
        <f>'VALOR REPUESTOS'!$A$65</f>
        <v>KDISTRIB</v>
      </c>
      <c r="C31" s="29">
        <f>'VALOR REPUESTOS'!$C$65</f>
        <v>180000</v>
      </c>
      <c r="D31" s="69">
        <v>1</v>
      </c>
      <c r="E31" s="29">
        <f t="shared" si="7"/>
        <v>180000</v>
      </c>
      <c r="F31" s="29"/>
      <c r="G31" s="29"/>
      <c r="H31" s="29"/>
      <c r="I31" s="29">
        <f>$E$31</f>
        <v>180000</v>
      </c>
    </row>
    <row r="32" spans="1:10" ht="15.75" x14ac:dyDescent="0.25">
      <c r="A32" s="65" t="s">
        <v>181</v>
      </c>
      <c r="B32" s="66" t="str">
        <f>'VALOR REPUESTOS'!$A$59</f>
        <v>CA</v>
      </c>
      <c r="C32" s="29">
        <f>'VALOR REPUESTOS'!$C$59</f>
        <v>35000</v>
      </c>
      <c r="D32" s="69">
        <v>1</v>
      </c>
      <c r="E32" s="29">
        <f t="shared" si="7"/>
        <v>35000</v>
      </c>
      <c r="F32" s="29"/>
      <c r="G32" s="29"/>
      <c r="H32" s="29"/>
      <c r="I32" s="29">
        <f>$E$32</f>
        <v>35000</v>
      </c>
    </row>
    <row r="33" spans="1:10" ht="15.75" x14ac:dyDescent="0.25">
      <c r="A33" s="123" t="s">
        <v>49</v>
      </c>
      <c r="B33" s="66" t="str">
        <f>'VALOR REPUESTOS'!$A$3</f>
        <v>AL1C1</v>
      </c>
      <c r="C33" s="29">
        <f>'VALOR REPUESTOS'!$C$3</f>
        <v>6000</v>
      </c>
      <c r="D33" s="69">
        <v>5</v>
      </c>
      <c r="E33" s="29">
        <f t="shared" si="7"/>
        <v>30000</v>
      </c>
      <c r="F33" s="29"/>
      <c r="G33" s="29"/>
      <c r="H33" s="29"/>
      <c r="I33" s="29">
        <f>$E$33</f>
        <v>30000</v>
      </c>
    </row>
    <row r="34" spans="1:10" ht="15.75" x14ac:dyDescent="0.25">
      <c r="A34" s="126" t="s">
        <v>48</v>
      </c>
      <c r="B34" s="66" t="str">
        <f>'VALOR REPUESTOS'!$A$11</f>
        <v>MATEI</v>
      </c>
      <c r="C34" s="29">
        <f>'VALOR REPUESTOS'!$C$11</f>
        <v>10000</v>
      </c>
      <c r="D34" s="69">
        <v>1</v>
      </c>
      <c r="E34" s="29">
        <f t="shared" si="7"/>
        <v>10000</v>
      </c>
      <c r="F34" s="29">
        <f>$E$34</f>
        <v>10000</v>
      </c>
      <c r="G34" s="29">
        <f t="shared" ref="G34:I34" si="11">$E$34</f>
        <v>10000</v>
      </c>
      <c r="H34" s="29">
        <f>$E$34</f>
        <v>10000</v>
      </c>
      <c r="I34" s="29">
        <f t="shared" si="11"/>
        <v>10000</v>
      </c>
      <c r="J34" t="s">
        <v>535</v>
      </c>
    </row>
    <row r="35" spans="1:10" ht="15.75" x14ac:dyDescent="0.25">
      <c r="A35" s="20" t="s">
        <v>1</v>
      </c>
      <c r="B35" s="13" t="str">
        <f>'VALOR REPUESTOS'!$A$10</f>
        <v>MO</v>
      </c>
      <c r="C35" s="29">
        <f>'VALOR REPUESTOS'!$C$10</f>
        <v>38000</v>
      </c>
      <c r="D35" s="28"/>
      <c r="E35" s="29"/>
      <c r="F35" s="17">
        <f>C35*F38</f>
        <v>57000</v>
      </c>
      <c r="G35" s="17">
        <f>C35*G38</f>
        <v>95000</v>
      </c>
      <c r="H35" s="17">
        <f>C35*H38</f>
        <v>76000</v>
      </c>
      <c r="I35" s="17">
        <f>C35*I38</f>
        <v>190000</v>
      </c>
      <c r="J35">
        <v>92800</v>
      </c>
    </row>
    <row r="36" spans="1:10" ht="15.75" x14ac:dyDescent="0.25">
      <c r="A36" s="2" t="s">
        <v>55</v>
      </c>
      <c r="B36" s="2"/>
      <c r="C36" s="5" t="s">
        <v>3</v>
      </c>
      <c r="D36" s="5"/>
      <c r="E36" s="6"/>
      <c r="F36" s="6">
        <f>SUM(F24:F35)</f>
        <v>114000</v>
      </c>
      <c r="G36" s="6">
        <f>SUM(G24:G35)</f>
        <v>202000</v>
      </c>
      <c r="H36" s="6">
        <f>SUM(H24:H35)</f>
        <v>133000</v>
      </c>
      <c r="I36" s="6">
        <f>SUM(I24:I35)</f>
        <v>542000</v>
      </c>
      <c r="J36">
        <v>230000</v>
      </c>
    </row>
    <row r="37" spans="1:10" ht="15.75" x14ac:dyDescent="0.25">
      <c r="A37" s="85" t="s">
        <v>63</v>
      </c>
      <c r="B37" s="84"/>
      <c r="C37" s="83"/>
      <c r="D37" s="84"/>
      <c r="E37" s="83"/>
      <c r="F37" s="151">
        <f>F36*1.19</f>
        <v>135660</v>
      </c>
      <c r="G37" s="151">
        <f>G36*1.19</f>
        <v>240380</v>
      </c>
      <c r="H37" s="151">
        <f>H36*1.19</f>
        <v>158270</v>
      </c>
      <c r="I37" s="151">
        <f>I36*1.19</f>
        <v>644980</v>
      </c>
    </row>
    <row r="38" spans="1:10" x14ac:dyDescent="0.25">
      <c r="A38" s="94" t="s">
        <v>64</v>
      </c>
      <c r="B38" s="91"/>
      <c r="C38" s="92"/>
      <c r="D38" s="91"/>
      <c r="E38" s="92"/>
      <c r="F38" s="102">
        <v>1.5</v>
      </c>
      <c r="G38" s="102">
        <v>2.5</v>
      </c>
      <c r="H38" s="102">
        <v>2</v>
      </c>
      <c r="I38" s="102">
        <v>5</v>
      </c>
    </row>
  </sheetData>
  <mergeCells count="2">
    <mergeCell ref="A21:A22"/>
    <mergeCell ref="A1:A2"/>
  </mergeCells>
  <phoneticPr fontId="11" type="noConversion"/>
  <pageMargins left="0.7" right="0.7" top="0.75" bottom="0.75" header="0.3" footer="0.3"/>
  <pageSetup scale="85" orientation="portrait" horizontalDpi="300" verticalDpi="300" r:id="rId1"/>
  <colBreaks count="1" manualBreakCount="1">
    <brk id="6" max="3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8906-52BF-490A-B8EC-D14C824622A4}">
  <sheetPr>
    <tabColor rgb="FF00B050"/>
  </sheetPr>
  <dimension ref="A1:BZ60"/>
  <sheetViews>
    <sheetView zoomScale="110" zoomScaleNormal="110" workbookViewId="0">
      <pane ySplit="1" topLeftCell="A17" activePane="bottomLeft" state="frozen"/>
      <selection pane="bottomLeft" activeCell="D2" sqref="D2"/>
    </sheetView>
  </sheetViews>
  <sheetFormatPr baseColWidth="10" defaultRowHeight="15" x14ac:dyDescent="0.25"/>
  <cols>
    <col min="1" max="1" width="25" style="355" customWidth="1"/>
    <col min="2" max="2" width="53.28515625" style="23" bestFit="1" customWidth="1"/>
    <col min="3" max="3" width="11.5703125" style="56" customWidth="1"/>
    <col min="4" max="4" width="11" style="56" customWidth="1"/>
    <col min="5" max="7" width="9.42578125" style="56" bestFit="1" customWidth="1"/>
    <col min="8" max="8" width="10.5703125" style="56" customWidth="1"/>
    <col min="9" max="12" width="9.42578125" style="56" bestFit="1" customWidth="1"/>
    <col min="13" max="13" width="11.42578125" style="56"/>
    <col min="14" max="14" width="11.42578125" customWidth="1"/>
  </cols>
  <sheetData>
    <row r="1" spans="1:78" s="1" customFormat="1" ht="18.75" x14ac:dyDescent="0.3">
      <c r="A1" s="350" t="s">
        <v>526</v>
      </c>
      <c r="B1" s="348" t="s">
        <v>463</v>
      </c>
      <c r="C1" s="308">
        <v>10</v>
      </c>
      <c r="D1" s="308">
        <v>20</v>
      </c>
      <c r="E1" s="308">
        <v>30</v>
      </c>
      <c r="F1" s="308">
        <v>40</v>
      </c>
      <c r="G1" s="308">
        <v>50</v>
      </c>
      <c r="H1" s="308">
        <v>60</v>
      </c>
      <c r="I1" s="308">
        <v>70</v>
      </c>
      <c r="J1" s="308">
        <v>80</v>
      </c>
      <c r="K1" s="308">
        <v>90</v>
      </c>
      <c r="L1" s="308">
        <v>100</v>
      </c>
    </row>
    <row r="2" spans="1:78" s="34" customFormat="1" x14ac:dyDescent="0.25">
      <c r="A2" s="351"/>
      <c r="B2" s="356" t="s">
        <v>281</v>
      </c>
      <c r="C2" s="358">
        <f>CRETA!$F$13</f>
        <v>137000</v>
      </c>
      <c r="D2" s="358">
        <f>CRETA!$G$13</f>
        <v>156000</v>
      </c>
      <c r="E2" s="358">
        <f>CRETA!$F$13</f>
        <v>137000</v>
      </c>
      <c r="F2" s="358">
        <f>CRETA!$H$13</f>
        <v>177000</v>
      </c>
      <c r="G2" s="358">
        <f>CRETA!$G$13</f>
        <v>156000</v>
      </c>
      <c r="H2" s="358">
        <f>CRETA!$I$13</f>
        <v>200000</v>
      </c>
      <c r="I2" s="358">
        <f>CRETA!$G$13</f>
        <v>156000</v>
      </c>
      <c r="J2" s="358">
        <f>CRETA!$H$13</f>
        <v>177000</v>
      </c>
      <c r="K2" s="358">
        <f>CRETA!$J$13</f>
        <v>181000</v>
      </c>
      <c r="L2" s="358">
        <f>CRETA!$K$13</f>
        <v>175000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 s="34" customFormat="1" x14ac:dyDescent="0.25">
      <c r="A3" s="352">
        <v>240000</v>
      </c>
      <c r="B3" s="356" t="s">
        <v>382</v>
      </c>
      <c r="C3" s="358">
        <f>'MONTANA Y TRACKER'!$F$12</f>
        <v>116000</v>
      </c>
      <c r="D3" s="358">
        <f>'MONTANA Y TRACKER'!$G$12</f>
        <v>165000</v>
      </c>
      <c r="E3" s="358">
        <f>'MONTANA Y TRACKER'!$H$12</f>
        <v>160800</v>
      </c>
      <c r="F3" s="358">
        <f>'MONTANA Y TRACKER'!$J$12</f>
        <v>184000</v>
      </c>
      <c r="G3" s="358">
        <f>'MONTANA Y TRACKER'!$I$12</f>
        <v>135000</v>
      </c>
      <c r="H3" s="358">
        <f>'MONTANA Y TRACKER'!$K$12</f>
        <v>190800</v>
      </c>
      <c r="I3" s="358">
        <f>'MONTANA Y TRACKER'!$I$12</f>
        <v>135000</v>
      </c>
      <c r="J3" s="358">
        <f>'MONTANA Y TRACKER'!$L$12</f>
        <v>259000</v>
      </c>
      <c r="K3" s="358">
        <f>'MONTANA Y TRACKER'!$H$12</f>
        <v>160800</v>
      </c>
      <c r="L3" s="358">
        <f>'MONTANA Y TRACKER'!$G$12</f>
        <v>165000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s="34" customFormat="1" x14ac:dyDescent="0.25">
      <c r="A4" s="351"/>
      <c r="B4" s="356" t="s">
        <v>283</v>
      </c>
      <c r="C4" s="358">
        <f>VERSA!$F$12</f>
        <v>134000</v>
      </c>
      <c r="D4" s="358">
        <f>VERSA!$G$12</f>
        <v>168000</v>
      </c>
      <c r="E4" s="358">
        <f>VERSA!$F$12</f>
        <v>134000</v>
      </c>
      <c r="F4" s="358">
        <f>VERSA!$H$12</f>
        <v>183000</v>
      </c>
      <c r="G4" s="358">
        <f>VERSA!$I$12</f>
        <v>153000</v>
      </c>
      <c r="H4" s="358">
        <f>VERSA!$G$12</f>
        <v>168000</v>
      </c>
      <c r="I4" s="358">
        <f>VERSA!$I$12</f>
        <v>153000</v>
      </c>
      <c r="J4" s="358">
        <f>VERSA!$H$12</f>
        <v>183000</v>
      </c>
      <c r="K4" s="358">
        <f>VERSA!$I$12</f>
        <v>153000</v>
      </c>
      <c r="L4" s="358">
        <f>VERSA!$J$12</f>
        <v>253800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 s="34" customFormat="1" x14ac:dyDescent="0.25">
      <c r="A5" s="351"/>
      <c r="B5" s="356" t="s">
        <v>367</v>
      </c>
      <c r="C5" s="358">
        <f>'COROLLA CROSS'!$F$11</f>
        <v>134500</v>
      </c>
      <c r="D5" s="358">
        <f>'COROLLA CROSS'!$G$11</f>
        <v>170500</v>
      </c>
      <c r="E5" s="358">
        <f>'COROLLA CROSS'!$F$11</f>
        <v>134500</v>
      </c>
      <c r="F5" s="358">
        <f>'COROLLA CROSS'!$H$11</f>
        <v>194300</v>
      </c>
      <c r="G5" s="358">
        <f>'COROLLA CROSS'!$I$11</f>
        <v>153500</v>
      </c>
      <c r="H5" s="358">
        <f>'COROLLA CROSS'!$G$11</f>
        <v>170500</v>
      </c>
      <c r="I5" s="358">
        <f>'COROLLA CROSS'!$I$11</f>
        <v>153500</v>
      </c>
      <c r="J5" s="358">
        <f>'COROLLA CROSS'!$H$11</f>
        <v>194300</v>
      </c>
      <c r="K5" s="358">
        <f>'COROLLA CROSS'!$I$11</f>
        <v>153500</v>
      </c>
      <c r="L5" s="358">
        <f>'COROLLA CROSS'!$J$11</f>
        <v>170500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 ht="15" customHeight="1" x14ac:dyDescent="0.25">
      <c r="A6" s="353" t="s">
        <v>527</v>
      </c>
      <c r="B6" s="375" t="s">
        <v>210</v>
      </c>
      <c r="C6" s="359">
        <f>LANDTREK!$F$14</f>
        <v>161500</v>
      </c>
      <c r="D6" s="359">
        <f>LANDTREK!$G$14</f>
        <v>248500</v>
      </c>
      <c r="E6" s="359">
        <f>LANDTREK!$F$14</f>
        <v>161500</v>
      </c>
      <c r="F6" s="359">
        <f>LANDTREK!$I$14</f>
        <v>248500</v>
      </c>
      <c r="G6" s="359">
        <f>LANDTREK!$F$14</f>
        <v>161500</v>
      </c>
      <c r="H6" s="360">
        <f>LANDTREK!$H$14</f>
        <v>611500</v>
      </c>
      <c r="I6" s="359">
        <f>LANDTREK!$F$14</f>
        <v>161500</v>
      </c>
      <c r="J6" s="359">
        <f>LANDTREK!$I$14</f>
        <v>248500</v>
      </c>
      <c r="K6" s="359">
        <f>LANDTREK!$F$14</f>
        <v>161500</v>
      </c>
      <c r="L6" s="359">
        <f>LANDTREK!$G$14</f>
        <v>248500</v>
      </c>
      <c r="M6"/>
    </row>
    <row r="7" spans="1:78" ht="15" customHeight="1" x14ac:dyDescent="0.25">
      <c r="A7" s="353" t="s">
        <v>528</v>
      </c>
      <c r="B7" s="375" t="s">
        <v>197</v>
      </c>
      <c r="C7" s="361">
        <f>LANDTREK!$F$32</f>
        <v>161500</v>
      </c>
      <c r="D7" s="361">
        <f>LANDTREK!$G$32</f>
        <v>248500</v>
      </c>
      <c r="E7" s="361">
        <f>LANDTREK!$F$32</f>
        <v>161500</v>
      </c>
      <c r="F7" s="361">
        <f>LANDTREK!$I$32</f>
        <v>299000</v>
      </c>
      <c r="G7" s="361">
        <f>LANDTREK!$F$32</f>
        <v>161500</v>
      </c>
      <c r="H7" s="362">
        <f>LANDTREK!$H$32</f>
        <v>611500</v>
      </c>
      <c r="I7" s="361">
        <f>LANDTREK!$F$32</f>
        <v>161500</v>
      </c>
      <c r="J7" s="361">
        <f>LANDTREK!$I$32</f>
        <v>299000</v>
      </c>
      <c r="K7" s="361">
        <f>LANDTREK!$F$32</f>
        <v>161500</v>
      </c>
      <c r="L7" s="361">
        <f>LANDTREK!$G$32</f>
        <v>248500</v>
      </c>
      <c r="M7"/>
    </row>
    <row r="8" spans="1:78" ht="15" customHeight="1" x14ac:dyDescent="0.25">
      <c r="A8" s="354"/>
      <c r="B8" s="356" t="s">
        <v>383</v>
      </c>
      <c r="C8" s="361">
        <f>'4 RUNNER'!$F$16</f>
        <v>158600</v>
      </c>
      <c r="D8" s="361">
        <f>'4 RUNNER'!$G$16</f>
        <v>223600</v>
      </c>
      <c r="E8" s="361">
        <f>'4 RUNNER'!$I$16</f>
        <v>207600</v>
      </c>
      <c r="F8" s="361">
        <f>'4 RUNNER'!$H$16</f>
        <v>311500</v>
      </c>
      <c r="G8" s="361">
        <f>'4 RUNNER'!$F$16</f>
        <v>158600</v>
      </c>
      <c r="H8" s="361">
        <f>'4 RUNNER'!$I$16</f>
        <v>207600</v>
      </c>
      <c r="I8" s="361">
        <f>'4 RUNNER'!$F$16</f>
        <v>158600</v>
      </c>
      <c r="J8" s="361">
        <f>'4 RUNNER'!$J$16</f>
        <v>311500</v>
      </c>
      <c r="K8" s="361">
        <f>'4 RUNNER'!$I$16</f>
        <v>207600</v>
      </c>
      <c r="L8" s="361">
        <f>'4 RUNNER'!$K$16</f>
        <v>223600</v>
      </c>
      <c r="M8"/>
    </row>
    <row r="9" spans="1:78" ht="15" customHeight="1" x14ac:dyDescent="0.25">
      <c r="A9" s="354"/>
      <c r="B9" s="356" t="s">
        <v>406</v>
      </c>
      <c r="C9" s="361">
        <f>SAIL!$F$15</f>
        <v>117000</v>
      </c>
      <c r="D9" s="361">
        <f>SAIL!$G$15</f>
        <v>213000</v>
      </c>
      <c r="E9" s="361">
        <f>SAIL!$H$15</f>
        <v>215000</v>
      </c>
      <c r="F9" s="361">
        <f>SAIL!$K$15</f>
        <v>213000</v>
      </c>
      <c r="G9" s="361">
        <f>SAIL!$I$15</f>
        <v>136000</v>
      </c>
      <c r="H9" s="361">
        <f>SAIL!$J$15</f>
        <v>292000</v>
      </c>
      <c r="I9" s="361">
        <f>SAIL!$I$15</f>
        <v>136000</v>
      </c>
      <c r="J9" s="361">
        <f>SAIL!$K$15</f>
        <v>213000</v>
      </c>
      <c r="K9" s="361">
        <f>SAIL!$H$15</f>
        <v>215000</v>
      </c>
      <c r="L9" s="361">
        <f>SAIL!$L$15</f>
        <v>213000</v>
      </c>
      <c r="M9"/>
    </row>
    <row r="10" spans="1:78" ht="15" customHeight="1" x14ac:dyDescent="0.25">
      <c r="A10" s="354"/>
      <c r="B10" s="356" t="s">
        <v>278</v>
      </c>
      <c r="C10" s="361">
        <f>'CX-5'!$F$14</f>
        <v>126500</v>
      </c>
      <c r="D10" s="361">
        <f>'CX-5'!$G$14</f>
        <v>165500</v>
      </c>
      <c r="E10" s="361">
        <f>'CX-5'!$F$14</f>
        <v>126500</v>
      </c>
      <c r="F10" s="361">
        <f>'CX-5'!$I$14</f>
        <v>191300</v>
      </c>
      <c r="G10" s="361">
        <f>'CX-5'!$H$14</f>
        <v>145500</v>
      </c>
      <c r="H10" s="361">
        <f>'CX-5'!$J$14</f>
        <v>282500</v>
      </c>
      <c r="I10" s="361">
        <f>'CX-5'!$H$14</f>
        <v>145500</v>
      </c>
      <c r="J10" s="361">
        <f>'CX-5'!$I$14</f>
        <v>191300</v>
      </c>
      <c r="K10" s="361">
        <f>'CX-5'!$K$14</f>
        <v>145500</v>
      </c>
      <c r="L10" s="361">
        <f>'CX-5'!$L$14</f>
        <v>335500</v>
      </c>
      <c r="M10"/>
    </row>
    <row r="11" spans="1:78" ht="15" customHeight="1" x14ac:dyDescent="0.25">
      <c r="A11" s="354"/>
      <c r="B11" s="356" t="s">
        <v>150</v>
      </c>
      <c r="C11" s="361">
        <f>NQR!$F$19</f>
        <v>263000</v>
      </c>
      <c r="D11" s="361">
        <f>NQR!$F$19</f>
        <v>263000</v>
      </c>
      <c r="E11" s="361">
        <f>NQR!$G$19</f>
        <v>322000</v>
      </c>
      <c r="F11" s="361">
        <f>NQR!$H$19</f>
        <v>431750</v>
      </c>
      <c r="G11" s="361">
        <f>NQR!$I$19</f>
        <v>472400</v>
      </c>
      <c r="H11" s="361">
        <f>NQR!$G$19</f>
        <v>322000</v>
      </c>
      <c r="I11" s="361">
        <f>NQR!$F$19</f>
        <v>263000</v>
      </c>
      <c r="J11" s="361">
        <f>NQR!$H$19</f>
        <v>431750</v>
      </c>
      <c r="K11" s="361">
        <f>NQR!$G$19</f>
        <v>322000</v>
      </c>
      <c r="L11" s="361">
        <f>NQR!$J$19</f>
        <v>556400</v>
      </c>
      <c r="M11"/>
    </row>
    <row r="12" spans="1:78" ht="15" customHeight="1" x14ac:dyDescent="0.25">
      <c r="A12" s="354"/>
      <c r="B12" s="356" t="s">
        <v>54</v>
      </c>
      <c r="C12" s="361">
        <f>TUCSON!$F$11</f>
        <v>137000</v>
      </c>
      <c r="D12" s="361">
        <f>TUCSON!$G$11</f>
        <v>156000</v>
      </c>
      <c r="E12" s="361">
        <f>TUCSON!$F$11</f>
        <v>137000</v>
      </c>
      <c r="F12" s="361">
        <f>TUCSON!$H$11</f>
        <v>221000</v>
      </c>
      <c r="G12" s="361">
        <f>TUCSON!$I$11</f>
        <v>156000</v>
      </c>
      <c r="H12" s="361">
        <f>TUCSON!$G$11</f>
        <v>156000</v>
      </c>
      <c r="I12" s="361">
        <f>TUCSON!$I$11</f>
        <v>156000</v>
      </c>
      <c r="J12" s="361">
        <f>TUCSON!$H$11</f>
        <v>221000</v>
      </c>
      <c r="K12" s="361">
        <f>TUCSON!$I$11</f>
        <v>156000</v>
      </c>
      <c r="L12" s="361">
        <f>TUCSON!$J$11</f>
        <v>175000</v>
      </c>
      <c r="M12"/>
    </row>
    <row r="13" spans="1:78" ht="15" customHeight="1" x14ac:dyDescent="0.25">
      <c r="A13" s="354"/>
      <c r="B13" s="356" t="s">
        <v>238</v>
      </c>
      <c r="C13" s="361">
        <f>'L200'!$F$17</f>
        <v>168000</v>
      </c>
      <c r="D13" s="361">
        <f>'L200'!$G$17</f>
        <v>230000</v>
      </c>
      <c r="E13" s="361">
        <f>'L200'!$F$17</f>
        <v>168000</v>
      </c>
      <c r="F13" s="361">
        <f>'L200'!$H$17</f>
        <v>279950</v>
      </c>
      <c r="G13" s="361">
        <f>'L200'!$F$17</f>
        <v>168000</v>
      </c>
      <c r="H13" s="361">
        <f>'L200'!$J$17</f>
        <v>275400</v>
      </c>
      <c r="I13" s="361">
        <f>'L200'!$F$17</f>
        <v>168000</v>
      </c>
      <c r="J13" s="361">
        <f>'L200'!$H$17</f>
        <v>279950</v>
      </c>
      <c r="K13" s="361">
        <f>'L200'!$F$17</f>
        <v>168000</v>
      </c>
      <c r="L13" s="361">
        <f>'L200'!$L$17</f>
        <v>279000</v>
      </c>
      <c r="M13"/>
    </row>
    <row r="14" spans="1:78" ht="15" customHeight="1" x14ac:dyDescent="0.25">
      <c r="A14" s="354"/>
      <c r="B14" s="356" t="s">
        <v>239</v>
      </c>
      <c r="C14" s="361">
        <f>'L200'!$F$17</f>
        <v>168000</v>
      </c>
      <c r="D14" s="361">
        <f>'L200'!$G$17</f>
        <v>230000</v>
      </c>
      <c r="E14" s="361">
        <f>'L200'!$F$17</f>
        <v>168000</v>
      </c>
      <c r="F14" s="361">
        <f>'L200'!$I$17</f>
        <v>295700</v>
      </c>
      <c r="G14" s="361">
        <f>'L200'!$F$17</f>
        <v>168000</v>
      </c>
      <c r="H14" s="361">
        <f>'L200'!$K$17</f>
        <v>289200</v>
      </c>
      <c r="I14" s="361">
        <f>'L200'!$F$17</f>
        <v>168000</v>
      </c>
      <c r="J14" s="361">
        <f>'L200'!$I$17</f>
        <v>295700</v>
      </c>
      <c r="K14" s="361">
        <f>'L200'!$F$17</f>
        <v>168000</v>
      </c>
      <c r="L14" s="361">
        <f>'L200'!$L$17</f>
        <v>279000</v>
      </c>
      <c r="M14"/>
    </row>
    <row r="15" spans="1:78" ht="15" customHeight="1" x14ac:dyDescent="0.25">
      <c r="A15" s="354"/>
      <c r="B15" s="356" t="s">
        <v>240</v>
      </c>
      <c r="C15" s="361">
        <f>'L200'!$F$37</f>
        <v>155200</v>
      </c>
      <c r="D15" s="361">
        <f>'L200'!$G$37</f>
        <v>217200</v>
      </c>
      <c r="E15" s="361">
        <f>'L200'!$F$37</f>
        <v>155200</v>
      </c>
      <c r="F15" s="361">
        <f>'L200'!$H$37</f>
        <v>267150</v>
      </c>
      <c r="G15" s="361">
        <f>'L200'!$F$37</f>
        <v>155200</v>
      </c>
      <c r="H15" s="361">
        <f>'L200'!$J$37</f>
        <v>262600</v>
      </c>
      <c r="I15" s="361">
        <f>'L200'!$F$37</f>
        <v>155200</v>
      </c>
      <c r="J15" s="361">
        <f>'L200'!$H$37</f>
        <v>267150</v>
      </c>
      <c r="K15" s="361">
        <f>'L200'!$F$37</f>
        <v>155200</v>
      </c>
      <c r="L15" s="361">
        <f>'L200'!$L$37</f>
        <v>266200</v>
      </c>
      <c r="M15"/>
    </row>
    <row r="16" spans="1:78" ht="15" customHeight="1" x14ac:dyDescent="0.25">
      <c r="A16" s="354"/>
      <c r="B16" s="356" t="s">
        <v>241</v>
      </c>
      <c r="C16" s="361">
        <f>'L200'!$F$37</f>
        <v>155200</v>
      </c>
      <c r="D16" s="361">
        <f>'L200'!$G$37</f>
        <v>217200</v>
      </c>
      <c r="E16" s="361">
        <f>'L200'!$F$37</f>
        <v>155200</v>
      </c>
      <c r="F16" s="361">
        <f>'L200'!$I$37</f>
        <v>282900</v>
      </c>
      <c r="G16" s="361">
        <f>'L200'!$F$37</f>
        <v>155200</v>
      </c>
      <c r="H16" s="361">
        <f>'L200'!$K$37</f>
        <v>276400</v>
      </c>
      <c r="I16" s="361">
        <f>'L200'!$F$37</f>
        <v>155200</v>
      </c>
      <c r="J16" s="361">
        <f>'L200'!$I$37</f>
        <v>282900</v>
      </c>
      <c r="K16" s="361">
        <f>'L200'!$F$37</f>
        <v>155200</v>
      </c>
      <c r="L16" s="361">
        <f>'L200'!$L$37</f>
        <v>266200</v>
      </c>
      <c r="M16"/>
    </row>
    <row r="17" spans="1:14" ht="15" customHeight="1" x14ac:dyDescent="0.25">
      <c r="A17" s="354"/>
      <c r="B17" s="356" t="s">
        <v>237</v>
      </c>
      <c r="C17" s="361">
        <f>NEWL200!$F$17</f>
        <v>162400</v>
      </c>
      <c r="D17" s="361">
        <f>NEWL200!$G$17</f>
        <v>247400</v>
      </c>
      <c r="E17" s="361">
        <f>NEWL200!$F$17</f>
        <v>162400</v>
      </c>
      <c r="F17" s="361">
        <f>NEWL200!$H$17</f>
        <v>298400</v>
      </c>
      <c r="G17" s="361">
        <f>NEWL200!$F$17</f>
        <v>162400</v>
      </c>
      <c r="H17" s="361">
        <f>NEWL200!$J$17</f>
        <v>292800</v>
      </c>
      <c r="I17" s="361">
        <f>NEWL200!$F$17</f>
        <v>162400</v>
      </c>
      <c r="J17" s="361">
        <f>NEWL200!$H$17</f>
        <v>298400</v>
      </c>
      <c r="K17" s="361">
        <f>NEWL200!$F$17</f>
        <v>162400</v>
      </c>
      <c r="L17" s="361">
        <f>NEWL200!$L$17</f>
        <v>320400</v>
      </c>
      <c r="M17"/>
    </row>
    <row r="18" spans="1:14" ht="15" customHeight="1" x14ac:dyDescent="0.25">
      <c r="A18" s="354"/>
      <c r="B18" s="356" t="s">
        <v>236</v>
      </c>
      <c r="C18" s="361">
        <f>NEWL200!$F$17</f>
        <v>162400</v>
      </c>
      <c r="D18" s="361">
        <f>NEWL200!$G$17</f>
        <v>247400</v>
      </c>
      <c r="E18" s="361">
        <f>NEWL200!$F$17</f>
        <v>162400</v>
      </c>
      <c r="F18" s="361">
        <f>NEWL200!$I$17</f>
        <v>311000</v>
      </c>
      <c r="G18" s="361">
        <f>NEWL200!$F$17</f>
        <v>162400</v>
      </c>
      <c r="H18" s="361">
        <f>NEWL200!$K$17</f>
        <v>307200</v>
      </c>
      <c r="I18" s="361">
        <f>NEWL200!$F$17</f>
        <v>162400</v>
      </c>
      <c r="J18" s="361">
        <f>NEWL200!$I$17</f>
        <v>311000</v>
      </c>
      <c r="K18" s="361">
        <f>NEWL200!$F$17</f>
        <v>162400</v>
      </c>
      <c r="L18" s="361">
        <f>NEWL200!$L$17</f>
        <v>320400</v>
      </c>
      <c r="M18"/>
    </row>
    <row r="19" spans="1:14" ht="15" customHeight="1" x14ac:dyDescent="0.25">
      <c r="A19" s="354"/>
      <c r="B19" s="356" t="s">
        <v>230</v>
      </c>
      <c r="C19" s="363">
        <f>'XTRAIL-NAVARA'!$F$18</f>
        <v>157600</v>
      </c>
      <c r="D19" s="363">
        <f>'XTRAIL-NAVARA'!$G$18</f>
        <v>193600</v>
      </c>
      <c r="E19" s="363">
        <f>'XTRAIL-NAVARA'!$F$18</f>
        <v>157600</v>
      </c>
      <c r="F19" s="363">
        <f>'XTRAIL-NAVARA'!$H$18</f>
        <v>254400</v>
      </c>
      <c r="G19" s="363">
        <f>'XTRAIL-NAVARA'!$F$18</f>
        <v>157600</v>
      </c>
      <c r="H19" s="363">
        <f>'XTRAIL-NAVARA'!$G$18</f>
        <v>193600</v>
      </c>
      <c r="I19" s="363">
        <f>'XTRAIL-NAVARA'!$F$18</f>
        <v>157600</v>
      </c>
      <c r="J19" s="363">
        <f>'XTRAIL-NAVARA'!$H$18</f>
        <v>254400</v>
      </c>
      <c r="K19" s="363">
        <f>'XTRAIL-NAVARA'!$I$18</f>
        <v>157600</v>
      </c>
      <c r="L19" s="363">
        <f>'XTRAIL-NAVARA'!$G$18</f>
        <v>193600</v>
      </c>
      <c r="M19"/>
    </row>
    <row r="20" spans="1:14" ht="15" customHeight="1" x14ac:dyDescent="0.25">
      <c r="A20" s="354"/>
      <c r="B20" s="356" t="s">
        <v>361</v>
      </c>
      <c r="C20" s="363">
        <f>'XTRAIL-NAVARA'!$F$33</f>
        <v>140000</v>
      </c>
      <c r="D20" s="363">
        <f>'XTRAIL-NAVARA'!$H$33</f>
        <v>179000</v>
      </c>
      <c r="E20" s="363">
        <f>'XTRAIL-NAVARA'!$F$33</f>
        <v>140000</v>
      </c>
      <c r="F20" s="363">
        <f>'XTRAIL-NAVARA'!$I$33</f>
        <v>224800</v>
      </c>
      <c r="G20" s="363">
        <f>'XTRAIL-NAVARA'!$G$33</f>
        <v>159000</v>
      </c>
      <c r="H20" s="363">
        <f>'XTRAIL-NAVARA'!$H$33</f>
        <v>179000</v>
      </c>
      <c r="I20" s="363">
        <f>'XTRAIL-NAVARA'!$G$33</f>
        <v>159000</v>
      </c>
      <c r="J20" s="363">
        <f>'XTRAIL-NAVARA'!$I$33</f>
        <v>224800</v>
      </c>
      <c r="K20" s="363">
        <f>'XTRAIL-NAVARA'!$J$33</f>
        <v>159000</v>
      </c>
      <c r="L20" s="363">
        <f>'XTRAIL-NAVARA'!$H$33</f>
        <v>179000</v>
      </c>
      <c r="M20"/>
    </row>
    <row r="21" spans="1:14" ht="15" customHeight="1" x14ac:dyDescent="0.25">
      <c r="A21" s="353">
        <v>80000</v>
      </c>
      <c r="B21" s="356" t="s">
        <v>105</v>
      </c>
      <c r="C21" s="363">
        <f>'OPEL COMBO'!$F$15</f>
        <v>122000</v>
      </c>
      <c r="D21" s="363">
        <f>'OPEL COMBO'!$G$15</f>
        <v>210000</v>
      </c>
      <c r="E21" s="363">
        <f>'OPEL COMBO'!$F$15</f>
        <v>122000</v>
      </c>
      <c r="F21" s="363">
        <f>'OPEL COMBO'!G$15</f>
        <v>210000</v>
      </c>
      <c r="G21" s="363">
        <f>'OPEL COMBO'!$H$15</f>
        <v>141000</v>
      </c>
      <c r="H21" s="363">
        <f>'OPEL COMBO'!$G$15</f>
        <v>210000</v>
      </c>
      <c r="I21" s="363">
        <f>'OPEL COMBO'!$H$15</f>
        <v>141000</v>
      </c>
      <c r="J21" s="362">
        <f>'OPEL COMBO'!$I$15</f>
        <v>550000</v>
      </c>
      <c r="K21" s="363">
        <f>'OPEL COMBO'!$H$15</f>
        <v>141000</v>
      </c>
      <c r="L21" s="363">
        <f>'OPEL COMBO'!$G$15</f>
        <v>210000</v>
      </c>
      <c r="M21"/>
    </row>
    <row r="22" spans="1:14" ht="15" customHeight="1" x14ac:dyDescent="0.25">
      <c r="A22" s="354"/>
      <c r="B22" s="356" t="s">
        <v>245</v>
      </c>
      <c r="C22" s="361">
        <f>'I10'!$F$13</f>
        <v>116000</v>
      </c>
      <c r="D22" s="361">
        <f>'I10'!$G$13</f>
        <v>135000</v>
      </c>
      <c r="E22" s="361">
        <f>'I10'!$F$13</f>
        <v>116000</v>
      </c>
      <c r="F22" s="361">
        <f>'I10'!$J$13</f>
        <v>150000</v>
      </c>
      <c r="G22" s="361">
        <f>'I10'!$G$13</f>
        <v>135000</v>
      </c>
      <c r="H22" s="361">
        <f>'I10'!$H$13</f>
        <v>214000</v>
      </c>
      <c r="I22" s="361">
        <f>'I10'!$I$13</f>
        <v>179000</v>
      </c>
      <c r="J22" s="361">
        <f>'I10'!$J$13</f>
        <v>150000</v>
      </c>
      <c r="K22" s="361">
        <f>'I10'!$K$13</f>
        <v>155000</v>
      </c>
      <c r="L22" s="361">
        <f>'I10'!$L$13</f>
        <v>154000</v>
      </c>
      <c r="M22"/>
    </row>
    <row r="23" spans="1:14" ht="15" customHeight="1" x14ac:dyDescent="0.25">
      <c r="A23" s="353">
        <v>70000</v>
      </c>
      <c r="B23" s="356" t="s">
        <v>363</v>
      </c>
      <c r="C23" s="361">
        <f>GWALL!$F$19</f>
        <v>162000</v>
      </c>
      <c r="D23" s="361">
        <f>GWALL!$G$19</f>
        <v>229000</v>
      </c>
      <c r="E23" s="361">
        <f>GWALL!$F$19</f>
        <v>162000</v>
      </c>
      <c r="F23" s="361">
        <f>GWALL!$I$19</f>
        <v>312400</v>
      </c>
      <c r="G23" s="361">
        <f>GWALL!$H$19</f>
        <v>162000</v>
      </c>
      <c r="H23" s="361">
        <f>GWALL!$K$19</f>
        <v>229000</v>
      </c>
      <c r="I23" s="362">
        <f>GWALL!$M$19</f>
        <v>482000</v>
      </c>
      <c r="J23" s="361">
        <f>GWALL!$I$19</f>
        <v>312400</v>
      </c>
      <c r="K23" s="361">
        <f>GWALL!$F$19</f>
        <v>162000</v>
      </c>
      <c r="L23" s="361">
        <f>GWALL!$N$19</f>
        <v>229000</v>
      </c>
      <c r="M23"/>
    </row>
    <row r="24" spans="1:14" ht="15" customHeight="1" x14ac:dyDescent="0.25">
      <c r="A24" s="353">
        <v>70000</v>
      </c>
      <c r="B24" s="356" t="s">
        <v>362</v>
      </c>
      <c r="C24" s="361">
        <f>GWALL!$F$19</f>
        <v>162000</v>
      </c>
      <c r="D24" s="361">
        <f>GWALL!$G$19</f>
        <v>229000</v>
      </c>
      <c r="E24" s="361">
        <f>GWALL!$F$19</f>
        <v>162000</v>
      </c>
      <c r="F24" s="361">
        <f>GWALL!$J$19</f>
        <v>346150</v>
      </c>
      <c r="G24" s="361">
        <f>GWALL!$H$19</f>
        <v>162000</v>
      </c>
      <c r="H24" s="361">
        <f>GWALL!$L$19</f>
        <v>229000</v>
      </c>
      <c r="I24" s="362">
        <f>GWALL!$M$19</f>
        <v>482000</v>
      </c>
      <c r="J24" s="361">
        <f>GWALL!$J$19</f>
        <v>346150</v>
      </c>
      <c r="K24" s="361">
        <f>GWALL!$F$19</f>
        <v>162000</v>
      </c>
      <c r="L24" s="361">
        <f>GWALL!$N$19</f>
        <v>229000</v>
      </c>
      <c r="M24"/>
    </row>
    <row r="25" spans="1:14" ht="15" customHeight="1" x14ac:dyDescent="0.25">
      <c r="A25" s="353">
        <v>80000</v>
      </c>
      <c r="B25" s="356" t="s">
        <v>503</v>
      </c>
      <c r="C25" s="361">
        <f>'PARTNER-BERLINGO'!$F$16</f>
        <v>122000</v>
      </c>
      <c r="D25" s="361">
        <f>'PARTNER-BERLINGO'!$G$16</f>
        <v>210000</v>
      </c>
      <c r="E25" s="361">
        <f>'PARTNER-BERLINGO'!$F$16</f>
        <v>122000</v>
      </c>
      <c r="F25" s="361">
        <f>'PARTNER-BERLINGO'!$G$16</f>
        <v>210000</v>
      </c>
      <c r="G25" s="361">
        <f>'PARTNER-BERLINGO'!$H$16</f>
        <v>141000</v>
      </c>
      <c r="H25" s="361">
        <f>'PARTNER-BERLINGO'!$G$16</f>
        <v>210000</v>
      </c>
      <c r="I25" s="361">
        <f>'PARTNER-BERLINGO'!$H$16</f>
        <v>141000</v>
      </c>
      <c r="J25" s="362">
        <f>'PARTNER-BERLINGO'!$I$16</f>
        <v>550000</v>
      </c>
      <c r="K25" s="361">
        <f>'PARTNER-BERLINGO'!$H$16</f>
        <v>141000</v>
      </c>
      <c r="L25" s="361">
        <f>'PARTNER-BERLINGO'!$G$16</f>
        <v>210000</v>
      </c>
      <c r="M25"/>
    </row>
    <row r="26" spans="1:14" ht="23.25" customHeight="1" x14ac:dyDescent="0.25">
      <c r="A26" s="353">
        <v>80000</v>
      </c>
      <c r="B26" s="357" t="s">
        <v>502</v>
      </c>
      <c r="C26" s="358">
        <f>'PARTNER-BERLINGO'!$F$36</f>
        <v>114000</v>
      </c>
      <c r="D26" s="358">
        <f>'PARTNER-BERLINGO'!$G$36</f>
        <v>202000</v>
      </c>
      <c r="E26" s="358">
        <f>'PARTNER-BERLINGO'!$F$36</f>
        <v>114000</v>
      </c>
      <c r="F26" s="358">
        <f>'PARTNER-BERLINGO'!$G$36</f>
        <v>202000</v>
      </c>
      <c r="G26" s="358">
        <f>'PARTNER-BERLINGO'!$H$36</f>
        <v>133000</v>
      </c>
      <c r="H26" s="358">
        <f>'PARTNER-BERLINGO'!$G$36</f>
        <v>202000</v>
      </c>
      <c r="I26" s="358">
        <f>'PARTNER-BERLINGO'!$F$36</f>
        <v>114000</v>
      </c>
      <c r="J26" s="360">
        <f>'PARTNER-BERLINGO'!$I$36</f>
        <v>542000</v>
      </c>
      <c r="K26" s="358">
        <f>'PARTNER-BERLINGO'!$F$36</f>
        <v>114000</v>
      </c>
      <c r="L26" s="358">
        <f>'PARTNER-BERLINGO'!$G$36</f>
        <v>202000</v>
      </c>
      <c r="M26"/>
    </row>
    <row r="27" spans="1:14" ht="15" customHeight="1" x14ac:dyDescent="0.25">
      <c r="A27" s="353">
        <v>80000</v>
      </c>
      <c r="B27" s="356" t="s">
        <v>268</v>
      </c>
      <c r="C27" s="361">
        <f>'5008'!$F$15</f>
        <v>114000</v>
      </c>
      <c r="D27" s="361">
        <f>'5008'!$G$15</f>
        <v>202000</v>
      </c>
      <c r="E27" s="361">
        <f>'5008'!$F$15</f>
        <v>114000</v>
      </c>
      <c r="F27" s="361">
        <f>'5008'!$I$15</f>
        <v>202000</v>
      </c>
      <c r="G27" s="361">
        <f>'5008'!$H$15</f>
        <v>133000</v>
      </c>
      <c r="H27" s="361">
        <f>'5008'!$J$15</f>
        <v>202000</v>
      </c>
      <c r="I27" s="361">
        <f>'5008'!$H$15</f>
        <v>133000</v>
      </c>
      <c r="J27" s="362">
        <f>'5008'!$K$15</f>
        <v>548800</v>
      </c>
      <c r="K27" s="361">
        <f>'5008'!$H$15</f>
        <v>133000</v>
      </c>
      <c r="L27" s="361">
        <f>'5008'!$G$15</f>
        <v>202000</v>
      </c>
      <c r="M27"/>
    </row>
    <row r="28" spans="1:14" ht="15" customHeight="1" x14ac:dyDescent="0.25">
      <c r="A28" s="353">
        <v>80000</v>
      </c>
      <c r="B28" s="356" t="s">
        <v>295</v>
      </c>
      <c r="C28" s="361">
        <f>'Citroen C-ELYSEE'!$F$14</f>
        <v>114000</v>
      </c>
      <c r="D28" s="361">
        <f>'Citroen C-ELYSEE'!$G$14</f>
        <v>202000</v>
      </c>
      <c r="E28" s="361">
        <f>'Citroen C-ELYSEE'!$F$14</f>
        <v>114000</v>
      </c>
      <c r="F28" s="361">
        <f>'Citroen C-ELYSEE'!$I$14</f>
        <v>202000</v>
      </c>
      <c r="G28" s="361">
        <f>'Citroen C-ELYSEE'!$H$14</f>
        <v>133000</v>
      </c>
      <c r="H28" s="361">
        <f>'Citroen C-ELYSEE'!$J$14</f>
        <v>202000</v>
      </c>
      <c r="I28" s="361">
        <f>'Citroen C-ELYSEE'!$H$14</f>
        <v>133000</v>
      </c>
      <c r="J28" s="362">
        <f>'Citroen C-ELYSEE'!$K$14</f>
        <v>542000</v>
      </c>
      <c r="K28" s="361">
        <f>'Citroen C-ELYSEE'!$H$14</f>
        <v>133000</v>
      </c>
      <c r="L28" s="361">
        <f>'Citroen C-ELYSEE'!$J$14</f>
        <v>202000</v>
      </c>
      <c r="M28"/>
    </row>
    <row r="29" spans="1:14" ht="15" customHeight="1" x14ac:dyDescent="0.25">
      <c r="A29" s="353" t="s">
        <v>529</v>
      </c>
      <c r="B29" s="356" t="s">
        <v>147</v>
      </c>
      <c r="C29" s="363">
        <f>RAM!$F$15</f>
        <v>129500</v>
      </c>
      <c r="D29" s="363">
        <f>RAM!$G$15</f>
        <v>204000</v>
      </c>
      <c r="E29" s="363">
        <f>RAM!$F$15</f>
        <v>129500</v>
      </c>
      <c r="F29" s="363">
        <f>RAM!$I$15</f>
        <v>210800</v>
      </c>
      <c r="G29" s="363">
        <f>RAM!$H$15</f>
        <v>148500</v>
      </c>
      <c r="H29" s="363">
        <f>RAM!$J$15</f>
        <v>204000</v>
      </c>
      <c r="I29" s="363">
        <f>RAM!$H$15</f>
        <v>148500</v>
      </c>
      <c r="J29" s="362">
        <f>RAM!$K$15</f>
        <v>473800</v>
      </c>
      <c r="K29" s="363">
        <f>RAM!$H$15</f>
        <v>148500</v>
      </c>
      <c r="L29" s="363">
        <f>RAM!$G$15</f>
        <v>204000</v>
      </c>
      <c r="M29"/>
    </row>
    <row r="30" spans="1:14" ht="15" customHeight="1" x14ac:dyDescent="0.25">
      <c r="A30" s="353">
        <v>60000</v>
      </c>
      <c r="B30" s="356" t="s">
        <v>353</v>
      </c>
      <c r="C30" s="363">
        <f>RAM!$F$35</f>
        <v>136000</v>
      </c>
      <c r="D30" s="363">
        <f>RAM!$G$35</f>
        <v>208000</v>
      </c>
      <c r="E30" s="363">
        <f>RAM!$F$35</f>
        <v>136000</v>
      </c>
      <c r="F30" s="363">
        <f>RAM!$I$35</f>
        <v>214800</v>
      </c>
      <c r="G30" s="363">
        <f>RAM!$H$35</f>
        <v>155000</v>
      </c>
      <c r="H30" s="362">
        <f>RAM!$J$35</f>
        <v>506000</v>
      </c>
      <c r="I30" s="363">
        <f>RAM!$H$35</f>
        <v>155000</v>
      </c>
      <c r="J30" s="363">
        <f>RAM!$K$35</f>
        <v>214800</v>
      </c>
      <c r="K30" s="363">
        <f>RAM!$H$35</f>
        <v>155000</v>
      </c>
      <c r="L30" s="363">
        <f>RAM!$G$35</f>
        <v>208000</v>
      </c>
      <c r="M30"/>
    </row>
    <row r="31" spans="1:14" ht="15" customHeight="1" x14ac:dyDescent="0.25">
      <c r="A31" s="354"/>
      <c r="B31" s="356" t="s">
        <v>330</v>
      </c>
      <c r="C31" s="363">
        <f>TERRITORY!$F$12</f>
        <v>176000</v>
      </c>
      <c r="D31" s="363">
        <f>TERRITORY!$G$12</f>
        <v>220000</v>
      </c>
      <c r="E31" s="363">
        <f>TERRITORY!$F$12</f>
        <v>176000</v>
      </c>
      <c r="F31" s="363">
        <f>TERRITORY!$H$12</f>
        <v>343700</v>
      </c>
      <c r="G31" s="363">
        <f>TERRITORY!$I$12</f>
        <v>176000</v>
      </c>
      <c r="H31" s="363">
        <f>TERRITORY!$J$12</f>
        <v>220000</v>
      </c>
      <c r="I31" s="363">
        <f>TERRITORY!$I$12</f>
        <v>176000</v>
      </c>
      <c r="J31" s="363">
        <f>TERRITORY!$H$12</f>
        <v>343700</v>
      </c>
      <c r="K31" s="363">
        <f>TERRITORY!$I$12</f>
        <v>176000</v>
      </c>
      <c r="L31" s="363">
        <f>TERRITORY!$J$12</f>
        <v>220000</v>
      </c>
      <c r="M31"/>
    </row>
    <row r="32" spans="1:14" ht="15" customHeight="1" x14ac:dyDescent="0.25">
      <c r="A32" s="354"/>
      <c r="B32" s="356" t="s">
        <v>244</v>
      </c>
      <c r="C32" s="363">
        <f>'NEW RAV4'!$F$12</f>
        <v>127000</v>
      </c>
      <c r="D32" s="363">
        <f>'NEW RAV4'!$G$12</f>
        <v>164000</v>
      </c>
      <c r="E32" s="363">
        <f>'NEW RAV4'!$F$12</f>
        <v>127000</v>
      </c>
      <c r="F32" s="363">
        <f>'NEW RAV4'!$H$12</f>
        <v>196600</v>
      </c>
      <c r="G32" s="363">
        <f>'NEW RAV4'!$I$12</f>
        <v>146000</v>
      </c>
      <c r="H32" s="363">
        <f>'NEW RAV4'!$G$12</f>
        <v>164000</v>
      </c>
      <c r="I32" s="363">
        <f>'NEW RAV4'!$I$12</f>
        <v>146000</v>
      </c>
      <c r="J32" s="363">
        <f>'NEW RAV4'!$H$12</f>
        <v>196600</v>
      </c>
      <c r="K32" s="363">
        <f>'NEW RAV4'!$J$12</f>
        <v>225000</v>
      </c>
      <c r="L32" s="363">
        <f>'NEW RAV4'!$K$12</f>
        <v>183000</v>
      </c>
      <c r="M32" s="134"/>
      <c r="N32" s="134"/>
    </row>
    <row r="33" spans="1:16" ht="15" customHeight="1" x14ac:dyDescent="0.25">
      <c r="A33" s="354"/>
      <c r="B33" s="356" t="s">
        <v>259</v>
      </c>
      <c r="C33" s="363">
        <f>ELANTRA!$F$13</f>
        <v>126000</v>
      </c>
      <c r="D33" s="363">
        <f>ELANTRA!$G$13</f>
        <v>145000</v>
      </c>
      <c r="E33" s="363">
        <f>ELANTRA!$F$13</f>
        <v>126000</v>
      </c>
      <c r="F33" s="363">
        <f>ELANTRA!$H$13</f>
        <v>182000</v>
      </c>
      <c r="G33" s="363">
        <f>ELANTRA!$G$13</f>
        <v>145000</v>
      </c>
      <c r="H33" s="363">
        <f>ELANTRA!$I$13</f>
        <v>200000</v>
      </c>
      <c r="I33" s="363">
        <f>ELANTRA!$G$13</f>
        <v>145000</v>
      </c>
      <c r="J33" s="363">
        <f>ELANTRA!$H$13</f>
        <v>182000</v>
      </c>
      <c r="K33" s="363">
        <f>ELANTRA!$J$13</f>
        <v>189000</v>
      </c>
      <c r="L33" s="363">
        <f>ELANTRA!$K$13</f>
        <v>164000</v>
      </c>
      <c r="M33" s="134"/>
      <c r="N33" s="134"/>
    </row>
    <row r="34" spans="1:16" ht="15" customHeight="1" x14ac:dyDescent="0.25">
      <c r="A34" s="354"/>
      <c r="B34" s="356" t="s">
        <v>121</v>
      </c>
      <c r="C34" s="363">
        <f>ACCENT!$F$13</f>
        <v>124000</v>
      </c>
      <c r="D34" s="363">
        <f>ACCENT!$H$13</f>
        <v>143000</v>
      </c>
      <c r="E34" s="363">
        <f>ACCENT!$G$13</f>
        <v>159000</v>
      </c>
      <c r="F34" s="363">
        <f>ACCENT!$I$13</f>
        <v>159000</v>
      </c>
      <c r="G34" s="363">
        <f>ACCENT!$H$13</f>
        <v>143000</v>
      </c>
      <c r="H34" s="363">
        <f>ACCENT!$J$13</f>
        <v>216000</v>
      </c>
      <c r="I34" s="363">
        <f>ACCENT!$G$13</f>
        <v>159000</v>
      </c>
      <c r="J34" s="363">
        <f>ACCENT!$I$13</f>
        <v>159000</v>
      </c>
      <c r="K34" s="363">
        <f>ACCENT!$K$13</f>
        <v>182000</v>
      </c>
      <c r="L34" s="363">
        <f>ACCENT!$L$13</f>
        <v>162000</v>
      </c>
      <c r="M34" s="134"/>
      <c r="N34" s="134"/>
    </row>
    <row r="35" spans="1:16" ht="15" customHeight="1" x14ac:dyDescent="0.25">
      <c r="A35" s="354"/>
      <c r="B35" s="356" t="s">
        <v>138</v>
      </c>
      <c r="C35" s="363">
        <f>PORTER!$F$14</f>
        <v>172000</v>
      </c>
      <c r="D35" s="363">
        <f>PORTER!$G$14</f>
        <v>216000</v>
      </c>
      <c r="E35" s="363">
        <f>PORTER!$F$14</f>
        <v>172000</v>
      </c>
      <c r="F35" s="363">
        <f>PORTER!$H$14</f>
        <v>284250</v>
      </c>
      <c r="G35" s="363">
        <f>PORTER!$I$14</f>
        <v>251000</v>
      </c>
      <c r="H35" s="363">
        <f>PORTER!$J$14</f>
        <v>216000</v>
      </c>
      <c r="I35" s="363">
        <f>PORTER!$K$14</f>
        <v>172000</v>
      </c>
      <c r="J35" s="363">
        <f>PORTER!$H$14</f>
        <v>284250</v>
      </c>
      <c r="K35" s="363">
        <f>PORTER!$K$14</f>
        <v>172000</v>
      </c>
      <c r="L35" s="363">
        <f>PORTER!$L$14</f>
        <v>331000</v>
      </c>
      <c r="M35" s="134"/>
      <c r="N35" s="134"/>
    </row>
    <row r="36" spans="1:16" ht="15" customHeight="1" x14ac:dyDescent="0.25">
      <c r="A36" s="354"/>
      <c r="B36" s="356" t="s">
        <v>457</v>
      </c>
      <c r="C36" s="363">
        <f>HILUX!$F$19</f>
        <v>161500</v>
      </c>
      <c r="D36" s="363">
        <f>HILUX!$G$19</f>
        <v>219500</v>
      </c>
      <c r="E36" s="363">
        <f>HILUX!$H$19</f>
        <v>182500</v>
      </c>
      <c r="F36" s="363">
        <f>HILUX!$I$19</f>
        <v>303900</v>
      </c>
      <c r="G36" s="363">
        <f>HILUX!$F$19</f>
        <v>161500</v>
      </c>
      <c r="H36" s="363">
        <f>HILUX!$K$19</f>
        <v>240500</v>
      </c>
      <c r="I36" s="363">
        <f>HILUX!$F$19</f>
        <v>161500</v>
      </c>
      <c r="J36" s="363">
        <f>HILUX!$I$19</f>
        <v>303900</v>
      </c>
      <c r="K36" s="363">
        <f>HILUX!$H$19</f>
        <v>182500</v>
      </c>
      <c r="L36" s="363">
        <f>HILUX!$G$19</f>
        <v>219500</v>
      </c>
      <c r="M36" s="134"/>
      <c r="N36" s="134"/>
    </row>
    <row r="37" spans="1:16" ht="15" customHeight="1" x14ac:dyDescent="0.25">
      <c r="A37" s="354"/>
      <c r="B37" s="356" t="s">
        <v>231</v>
      </c>
      <c r="C37" s="363">
        <f>HILUX!$F$19</f>
        <v>161500</v>
      </c>
      <c r="D37" s="363">
        <f>HILUX!$G$19</f>
        <v>219500</v>
      </c>
      <c r="E37" s="363">
        <f>HILUX!$H$19</f>
        <v>182500</v>
      </c>
      <c r="F37" s="363">
        <f>HILUX!$J$19</f>
        <v>348900</v>
      </c>
      <c r="G37" s="363">
        <f>HILUX!$F$19</f>
        <v>161500</v>
      </c>
      <c r="H37" s="363">
        <f>HILUX!$K$19</f>
        <v>240500</v>
      </c>
      <c r="I37" s="363">
        <f>HILUX!$F$19</f>
        <v>161500</v>
      </c>
      <c r="J37" s="363">
        <f>HILUX!$J$19</f>
        <v>348900</v>
      </c>
      <c r="K37" s="363">
        <f>HILUX!$H$19</f>
        <v>182500</v>
      </c>
      <c r="L37" s="363">
        <f>HILUX!$G$19</f>
        <v>219500</v>
      </c>
      <c r="M37" s="134"/>
      <c r="N37" s="134"/>
    </row>
    <row r="38" spans="1:16" ht="15" customHeight="1" x14ac:dyDescent="0.25">
      <c r="A38" s="354"/>
      <c r="B38" s="356" t="s">
        <v>232</v>
      </c>
      <c r="C38" s="363">
        <f>COLORADO!$F$17</f>
        <v>182000</v>
      </c>
      <c r="D38" s="363">
        <f>COLORADO!$G$17</f>
        <v>184000</v>
      </c>
      <c r="E38" s="363">
        <f>COLORADO!$H$17</f>
        <v>232000</v>
      </c>
      <c r="F38" s="363">
        <f>COLORADO!$I$17</f>
        <v>230200</v>
      </c>
      <c r="G38" s="363">
        <f>COLORADO!$F$17</f>
        <v>182000</v>
      </c>
      <c r="H38" s="363">
        <f>COLORADO!$J$17</f>
        <v>234000</v>
      </c>
      <c r="I38" s="363">
        <f>COLORADO!$F$17</f>
        <v>182000</v>
      </c>
      <c r="J38" s="363">
        <f>COLORADO!$K$17</f>
        <v>279200</v>
      </c>
      <c r="K38" s="363">
        <f>COLORADO!$L$17</f>
        <v>232000</v>
      </c>
      <c r="L38" s="363">
        <f>COLORADO!$M$17</f>
        <v>233000</v>
      </c>
      <c r="M38" s="134"/>
      <c r="N38" s="134"/>
    </row>
    <row r="39" spans="1:16" ht="15" customHeight="1" x14ac:dyDescent="0.25">
      <c r="A39" s="354" t="s">
        <v>530</v>
      </c>
      <c r="B39" s="356" t="s">
        <v>233</v>
      </c>
      <c r="C39" s="363">
        <f>'NEW RANGER'!$F$14</f>
        <v>183000</v>
      </c>
      <c r="D39" s="363">
        <f>'NEW RANGER'!$F$14</f>
        <v>183000</v>
      </c>
      <c r="E39" s="363">
        <f>'NEW RANGER'!$H$14</f>
        <v>349000</v>
      </c>
      <c r="F39" s="363">
        <f>'NEW RANGER'!$J$14</f>
        <v>208800</v>
      </c>
      <c r="G39" s="363">
        <f>'NEW RANGER'!$F$14</f>
        <v>183000</v>
      </c>
      <c r="H39" s="363">
        <f>'NEW RANGER'!$H$14</f>
        <v>349000</v>
      </c>
      <c r="I39" s="363">
        <f>'NEW RANGER'!$F$14</f>
        <v>183000</v>
      </c>
      <c r="J39" s="363">
        <f>'NEW RANGER'!$J$14</f>
        <v>208800</v>
      </c>
      <c r="K39" s="363">
        <f>'NEW RANGER'!$K$14</f>
        <v>349000</v>
      </c>
      <c r="L39" s="363">
        <f>'NEW RANGER'!$L$14</f>
        <v>323000</v>
      </c>
      <c r="M39" s="134"/>
      <c r="N39" s="134"/>
    </row>
    <row r="40" spans="1:16" ht="15" customHeight="1" x14ac:dyDescent="0.25">
      <c r="A40" s="354"/>
      <c r="B40" s="356" t="s">
        <v>267</v>
      </c>
      <c r="C40" s="363">
        <f>CAPTIVA!$F$15</f>
        <v>125000</v>
      </c>
      <c r="D40" s="363">
        <f>CAPTIVA!$G$15</f>
        <v>180000</v>
      </c>
      <c r="E40" s="363">
        <f>CAPTIVA!$I$15</f>
        <v>234000</v>
      </c>
      <c r="F40" s="363">
        <f>CAPTIVA!$J$15</f>
        <v>223000</v>
      </c>
      <c r="G40" s="363">
        <f>CAPTIVA!$H$15</f>
        <v>144000</v>
      </c>
      <c r="H40" s="363">
        <f>CAPTIVA!$K$15</f>
        <v>331000</v>
      </c>
      <c r="I40" s="363">
        <f>CAPTIVA!$H$15</f>
        <v>144000</v>
      </c>
      <c r="J40" s="363">
        <f>CAPTIVA!$J$15</f>
        <v>223000</v>
      </c>
      <c r="K40" s="364">
        <f>CAPTIVA!$I$15</f>
        <v>234000</v>
      </c>
      <c r="L40" s="364">
        <f>CAPTIVA!$G$15</f>
        <v>180000</v>
      </c>
      <c r="M40" s="134"/>
      <c r="N40" s="134"/>
    </row>
    <row r="41" spans="1:16" x14ac:dyDescent="0.25">
      <c r="A41" s="354"/>
      <c r="B41" s="349" t="s">
        <v>199</v>
      </c>
      <c r="C41" s="128">
        <v>5</v>
      </c>
      <c r="D41" s="135">
        <v>15</v>
      </c>
      <c r="E41" s="135">
        <v>30</v>
      </c>
      <c r="F41" s="135">
        <v>45</v>
      </c>
      <c r="G41" s="135">
        <v>60</v>
      </c>
      <c r="H41" s="135">
        <v>75</v>
      </c>
      <c r="I41" s="135">
        <v>90</v>
      </c>
      <c r="J41" s="135">
        <v>105</v>
      </c>
      <c r="K41" s="134"/>
      <c r="L41"/>
      <c r="M41" s="134"/>
      <c r="N41" s="134"/>
    </row>
    <row r="42" spans="1:16" s="34" customFormat="1" ht="15" customHeight="1" x14ac:dyDescent="0.25">
      <c r="A42" s="351" t="s">
        <v>533</v>
      </c>
      <c r="B42" s="356" t="s">
        <v>211</v>
      </c>
      <c r="C42" s="363">
        <f>'MAXUS 2.0'!$F$39</f>
        <v>262200</v>
      </c>
      <c r="D42" s="363">
        <f>'MAXUS 2.0'!$G$39</f>
        <v>172000</v>
      </c>
      <c r="E42" s="363">
        <f>'MAXUS 2.0'!$H$39</f>
        <v>239000</v>
      </c>
      <c r="F42" s="363">
        <f>'MAXUS 2.0'!$I$39</f>
        <v>172000</v>
      </c>
      <c r="G42" s="363">
        <f>'MAXUS 2.0'!$J$39</f>
        <v>264800</v>
      </c>
      <c r="H42" s="363">
        <f>'MAXUS 2.0'!$K$39</f>
        <v>313800</v>
      </c>
      <c r="I42" s="362">
        <f>'MAXUS 2.0'!$L$39</f>
        <v>550000</v>
      </c>
      <c r="J42" s="363">
        <f>'MAXUS 2.0'!$G$39</f>
        <v>172000</v>
      </c>
      <c r="K42" s="134"/>
      <c r="L42"/>
      <c r="M42" s="134"/>
      <c r="N42"/>
      <c r="O42" s="134"/>
      <c r="P42"/>
    </row>
    <row r="43" spans="1:16" ht="15" customHeight="1" x14ac:dyDescent="0.25">
      <c r="A43" s="351" t="s">
        <v>532</v>
      </c>
      <c r="B43" s="356" t="s">
        <v>212</v>
      </c>
      <c r="C43" s="363">
        <f>'MAXUS 2.8'!$F$21</f>
        <v>243300</v>
      </c>
      <c r="D43" s="363">
        <f>'MAXUS 2.8'!$G$21</f>
        <v>184000</v>
      </c>
      <c r="E43" s="363">
        <f>'MAXUS 2.8'!$H$21</f>
        <v>251000</v>
      </c>
      <c r="F43" s="363">
        <f>'MAXUS 2.8'!$I$21</f>
        <v>184000</v>
      </c>
      <c r="G43" s="363">
        <f>'MAXUS 2.8'!$J$21</f>
        <v>276800</v>
      </c>
      <c r="H43" s="362">
        <f>'MAXUS 2.8'!$K$21</f>
        <v>580300</v>
      </c>
      <c r="I43" s="363">
        <f>'MAXUS 2.8'!$L$21</f>
        <v>327600</v>
      </c>
      <c r="J43" s="363">
        <f>'MAXUS 2.8'!$G$21</f>
        <v>184000</v>
      </c>
      <c r="K43" s="134"/>
      <c r="L43"/>
      <c r="M43" s="134"/>
      <c r="O43" s="134"/>
    </row>
    <row r="44" spans="1:16" ht="15" customHeight="1" x14ac:dyDescent="0.25">
      <c r="A44" s="351" t="s">
        <v>532</v>
      </c>
      <c r="B44" s="356" t="s">
        <v>235</v>
      </c>
      <c r="C44" s="363">
        <f>'MAXUS 2.8'!$F$47</f>
        <v>253800</v>
      </c>
      <c r="D44" s="363">
        <f>'MAXUS 2.8'!$G$47</f>
        <v>184000</v>
      </c>
      <c r="E44" s="363">
        <f>'MAXUS 2.8'!$H$47</f>
        <v>251000</v>
      </c>
      <c r="F44" s="363">
        <f>'MAXUS 2.8'!$I$47</f>
        <v>184000</v>
      </c>
      <c r="G44" s="363">
        <f>'MAXUS 2.8'!$J$47</f>
        <v>276800</v>
      </c>
      <c r="H44" s="362">
        <f>'MAXUS 2.8'!$K$47</f>
        <v>608800</v>
      </c>
      <c r="I44" s="363">
        <f>'MAXUS 2.8'!$L$47</f>
        <v>327600</v>
      </c>
      <c r="J44" s="363">
        <f>'MAXUS 2.8'!$G$47</f>
        <v>184000</v>
      </c>
      <c r="K44" s="134"/>
      <c r="L44"/>
      <c r="M44" s="134"/>
      <c r="O44" s="134"/>
    </row>
    <row r="45" spans="1:16" ht="15" customHeight="1" x14ac:dyDescent="0.25">
      <c r="A45" s="351" t="s">
        <v>532</v>
      </c>
      <c r="B45" s="356" t="s">
        <v>198</v>
      </c>
      <c r="C45" s="363"/>
      <c r="D45" s="363">
        <f>SAVEIRO!$F$15</f>
        <v>119000</v>
      </c>
      <c r="E45" s="363">
        <f>SAVEIRO!$G$15</f>
        <v>211000</v>
      </c>
      <c r="F45" s="363">
        <f>SAVEIRO!$H$15</f>
        <v>138000</v>
      </c>
      <c r="G45" s="363">
        <f>SAVEIRO!$I$15</f>
        <v>217800</v>
      </c>
      <c r="H45" s="363">
        <f>SAVEIRO!$H$15</f>
        <v>138000</v>
      </c>
      <c r="I45" s="362">
        <f>SAVEIRO!$J$15</f>
        <v>543000</v>
      </c>
      <c r="J45" s="363">
        <f>SAVEIRO!$H$15</f>
        <v>138000</v>
      </c>
      <c r="K45" s="134"/>
      <c r="L45"/>
      <c r="M45" s="134"/>
      <c r="O45" s="134"/>
    </row>
    <row r="46" spans="1:16" ht="15" customHeight="1" x14ac:dyDescent="0.25">
      <c r="A46" s="351" t="s">
        <v>534</v>
      </c>
      <c r="B46" s="356" t="str">
        <f>DUCATO!$A$1</f>
        <v>FIAT DUCATO MEC 4X2 DIESEL</v>
      </c>
      <c r="C46" s="363"/>
      <c r="D46" s="363">
        <f>DUCATO!$F$15</f>
        <v>166000</v>
      </c>
      <c r="E46" s="363">
        <f>DUCATO!$G$15</f>
        <v>228000</v>
      </c>
      <c r="F46" s="363">
        <f>DUCATO!$H$15</f>
        <v>211800</v>
      </c>
      <c r="G46" s="363">
        <f>DUCATO!$G$15</f>
        <v>228000</v>
      </c>
      <c r="H46" s="363">
        <f>DUCATO!$J$15</f>
        <v>185000</v>
      </c>
      <c r="I46" s="362">
        <f>DUCATO!$I$15</f>
        <v>562800</v>
      </c>
      <c r="J46" s="363">
        <f>DUCATO!$J$15</f>
        <v>185000</v>
      </c>
      <c r="K46" s="134"/>
      <c r="L46"/>
      <c r="M46" s="134"/>
      <c r="O46" s="134"/>
    </row>
    <row r="47" spans="1:16" ht="15" customHeight="1" x14ac:dyDescent="0.25">
      <c r="A47" s="354"/>
      <c r="B47" s="356" t="s">
        <v>242</v>
      </c>
      <c r="C47" s="363"/>
      <c r="D47" s="363">
        <f>MUSSO!$F$18</f>
        <v>177000</v>
      </c>
      <c r="E47" s="363">
        <f>MUSSO!$G$18</f>
        <v>200000</v>
      </c>
      <c r="F47" s="363">
        <f>MUSSO!$I$18</f>
        <v>222800</v>
      </c>
      <c r="G47" s="363">
        <f>MUSSO!$J$18</f>
        <v>283300</v>
      </c>
      <c r="H47" s="363">
        <f>MUSSO!$F$18</f>
        <v>177000</v>
      </c>
      <c r="I47" s="363">
        <f>MUSSO!$L$18</f>
        <v>245800</v>
      </c>
      <c r="J47" s="363">
        <f>MUSSO!$F$18</f>
        <v>177000</v>
      </c>
      <c r="K47" s="134"/>
      <c r="L47"/>
      <c r="M47" s="134"/>
      <c r="N47" s="134"/>
    </row>
    <row r="48" spans="1:16" ht="15" customHeight="1" x14ac:dyDescent="0.25">
      <c r="A48" s="354"/>
      <c r="B48" s="356" t="s">
        <v>243</v>
      </c>
      <c r="C48" s="363"/>
      <c r="D48" s="363">
        <f>MUSSO!$F$18</f>
        <v>177000</v>
      </c>
      <c r="E48" s="363">
        <f>MUSSO!$H$18</f>
        <v>200000</v>
      </c>
      <c r="F48" s="363">
        <f>MUSSO!$I$18</f>
        <v>222800</v>
      </c>
      <c r="G48" s="363">
        <f>MUSSO!$K$18</f>
        <v>314800</v>
      </c>
      <c r="H48" s="363">
        <f>MUSSO!$F$18</f>
        <v>177000</v>
      </c>
      <c r="I48" s="363">
        <f>MUSSO!$M$18</f>
        <v>245800</v>
      </c>
      <c r="J48" s="363">
        <f>MUSSO!$F$18</f>
        <v>177000</v>
      </c>
      <c r="K48" s="134"/>
      <c r="L48"/>
      <c r="M48" s="134"/>
      <c r="N48" s="134"/>
    </row>
    <row r="49" spans="1:18" ht="15" customHeight="1" x14ac:dyDescent="0.25">
      <c r="A49" s="354"/>
      <c r="B49" s="356" t="s">
        <v>368</v>
      </c>
      <c r="C49" s="363"/>
      <c r="D49" s="363">
        <f>MORNING!$F$15</f>
        <v>134000</v>
      </c>
      <c r="E49" s="363">
        <f>MORNING!$F$15</f>
        <v>134000</v>
      </c>
      <c r="F49" s="363">
        <f>MORNING!$H$15</f>
        <v>174800</v>
      </c>
      <c r="G49" s="363">
        <f>MORNING!$I$15</f>
        <v>190000</v>
      </c>
      <c r="H49" s="363">
        <f>MORNING!$G$15</f>
        <v>153000</v>
      </c>
      <c r="I49" s="363">
        <f>MORNING!$J$15</f>
        <v>174800</v>
      </c>
      <c r="J49" s="363">
        <f>MORNING!$K$15</f>
        <v>153000</v>
      </c>
      <c r="K49" s="134"/>
      <c r="L49"/>
      <c r="M49" s="134"/>
      <c r="N49" s="134"/>
    </row>
    <row r="50" spans="1:18" ht="15" customHeight="1" x14ac:dyDescent="0.25">
      <c r="A50" s="354"/>
      <c r="B50" s="356" t="s">
        <v>380</v>
      </c>
      <c r="C50" s="363"/>
      <c r="D50" s="363"/>
      <c r="E50" s="363">
        <f>'EV30'!$F$9</f>
        <v>130000</v>
      </c>
      <c r="F50" s="363"/>
      <c r="G50" s="363">
        <f>'EV30'!$G$9</f>
        <v>219800</v>
      </c>
      <c r="H50" s="363"/>
      <c r="I50" s="363">
        <f>'EV30'!$H$9</f>
        <v>149000</v>
      </c>
      <c r="J50" s="363"/>
      <c r="K50" s="134"/>
      <c r="L50"/>
      <c r="M50" s="134"/>
      <c r="N50" s="134"/>
    </row>
    <row r="51" spans="1:18" ht="15" customHeight="1" x14ac:dyDescent="0.25">
      <c r="A51" s="354"/>
      <c r="B51" s="349" t="s">
        <v>199</v>
      </c>
      <c r="C51" s="128">
        <v>10</v>
      </c>
      <c r="D51" s="128">
        <v>25</v>
      </c>
      <c r="E51" s="128">
        <v>40</v>
      </c>
      <c r="F51" s="128">
        <v>55</v>
      </c>
      <c r="G51" s="128">
        <v>70</v>
      </c>
      <c r="H51" s="128">
        <v>85</v>
      </c>
      <c r="I51" s="128">
        <v>100</v>
      </c>
      <c r="J51" s="134"/>
      <c r="K51" s="134"/>
      <c r="L51"/>
      <c r="M51" s="134"/>
      <c r="N51" s="134"/>
    </row>
    <row r="52" spans="1:18" ht="15" customHeight="1" x14ac:dyDescent="0.25">
      <c r="A52" s="351" t="s">
        <v>531</v>
      </c>
      <c r="B52" s="356" t="s">
        <v>234</v>
      </c>
      <c r="C52" s="363">
        <f>'MAXUS 2.0'!$F$17</f>
        <v>233700</v>
      </c>
      <c r="D52" s="363">
        <f>'MAXUS 2.0'!$G$17</f>
        <v>172000</v>
      </c>
      <c r="E52" s="363">
        <f>'MAXUS 2.0'!$H$17</f>
        <v>239000</v>
      </c>
      <c r="F52" s="363">
        <f>'MAXUS 2.0'!$I$17</f>
        <v>172000</v>
      </c>
      <c r="G52" s="363">
        <f>'MAXUS 2.0'!$J$17</f>
        <v>277400</v>
      </c>
      <c r="H52" s="362">
        <f>'MAXUS 2.0'!$K$17</f>
        <v>564700</v>
      </c>
      <c r="I52" s="363">
        <f>'MAXUS 2.0'!$L$17</f>
        <v>239000</v>
      </c>
      <c r="J52" s="134"/>
      <c r="K52"/>
      <c r="L52"/>
      <c r="M52" s="134"/>
      <c r="N52" s="134"/>
    </row>
    <row r="53" spans="1:18" x14ac:dyDescent="0.25">
      <c r="A53" s="354"/>
      <c r="B53" s="349" t="s">
        <v>199</v>
      </c>
      <c r="C53" s="135">
        <v>20</v>
      </c>
      <c r="D53" s="135">
        <v>40</v>
      </c>
      <c r="E53" s="135">
        <v>60</v>
      </c>
      <c r="F53" s="135">
        <v>80</v>
      </c>
      <c r="G53" s="135">
        <v>100</v>
      </c>
      <c r="H53" s="134"/>
      <c r="I53"/>
      <c r="J53"/>
      <c r="K53" s="134"/>
      <c r="L53" s="134"/>
      <c r="M53" s="134"/>
      <c r="N53" s="376"/>
      <c r="O53" s="377"/>
      <c r="P53" s="377"/>
      <c r="Q53" s="377"/>
      <c r="R53" s="377"/>
    </row>
    <row r="54" spans="1:18" x14ac:dyDescent="0.25">
      <c r="A54" s="353">
        <v>80000</v>
      </c>
      <c r="B54" s="356" t="s">
        <v>151</v>
      </c>
      <c r="C54" s="363">
        <f>BOXER!$F$15</f>
        <v>197000</v>
      </c>
      <c r="D54" s="363">
        <f>BOXER!$G$15</f>
        <v>252800</v>
      </c>
      <c r="E54" s="363">
        <f>BOXER!$F$15</f>
        <v>197000</v>
      </c>
      <c r="F54" s="362">
        <f>BOXER!$H$15</f>
        <v>587800</v>
      </c>
      <c r="G54" s="363">
        <f>BOXER!$I$15</f>
        <v>216000</v>
      </c>
      <c r="H54" s="134"/>
      <c r="I54"/>
      <c r="J54"/>
      <c r="K54" s="134"/>
      <c r="L54" s="134"/>
      <c r="M54" s="134"/>
    </row>
    <row r="55" spans="1:18" x14ac:dyDescent="0.25">
      <c r="A55" s="353">
        <v>80000</v>
      </c>
      <c r="B55" s="356" t="s">
        <v>185</v>
      </c>
      <c r="C55" s="363">
        <f>'NEW EXPERT'!$F$14</f>
        <v>194000</v>
      </c>
      <c r="D55" s="363">
        <f>'NEW EXPERT'!$G$14</f>
        <v>243000</v>
      </c>
      <c r="E55" s="363">
        <f>'NEW EXPERT'!$F$14</f>
        <v>194000</v>
      </c>
      <c r="F55" s="362">
        <f>'NEW EXPERT'!$H$14</f>
        <v>613000</v>
      </c>
      <c r="G55" s="363">
        <f>'NEW EXPERT'!$I$14</f>
        <v>213000</v>
      </c>
      <c r="H55" s="134"/>
      <c r="I55"/>
      <c r="J55"/>
      <c r="K55" s="134"/>
      <c r="L55" s="134"/>
      <c r="M55" s="134"/>
    </row>
    <row r="56" spans="1:18" x14ac:dyDescent="0.25">
      <c r="A56" s="353">
        <v>80000</v>
      </c>
      <c r="B56" s="356" t="s">
        <v>360</v>
      </c>
      <c r="C56" s="363">
        <f>BOXER!$F$15</f>
        <v>197000</v>
      </c>
      <c r="D56" s="363">
        <f>BOXER!$G$15</f>
        <v>252800</v>
      </c>
      <c r="E56" s="363">
        <f>BOXER!$F$15</f>
        <v>197000</v>
      </c>
      <c r="F56" s="362">
        <f>BOXER!$H$15</f>
        <v>587800</v>
      </c>
      <c r="G56" s="363">
        <f>BOXER!$I$15</f>
        <v>216000</v>
      </c>
      <c r="H56" s="134"/>
      <c r="I56"/>
      <c r="J56"/>
      <c r="K56" s="134"/>
      <c r="L56" s="134"/>
      <c r="M56" s="134"/>
      <c r="N56" s="134"/>
    </row>
    <row r="57" spans="1:18" x14ac:dyDescent="0.25">
      <c r="A57" s="353">
        <v>80000</v>
      </c>
      <c r="B57" s="356" t="s">
        <v>396</v>
      </c>
      <c r="C57" s="363">
        <f>JUMPY!$F$15</f>
        <v>242000</v>
      </c>
      <c r="D57" s="363">
        <f>JUMPY!$G$15</f>
        <v>267800</v>
      </c>
      <c r="E57" s="363">
        <f>JUMPY!$F$15</f>
        <v>242000</v>
      </c>
      <c r="F57" s="362">
        <f>JUMPY!$H$15</f>
        <v>618800</v>
      </c>
      <c r="G57" s="363">
        <f>JUMPY!$F$15</f>
        <v>242000</v>
      </c>
      <c r="H57" s="134"/>
      <c r="I57"/>
      <c r="J57"/>
      <c r="K57" s="134"/>
      <c r="L57" s="134"/>
    </row>
    <row r="59" spans="1:18" x14ac:dyDescent="0.25">
      <c r="B59"/>
      <c r="C59"/>
      <c r="D59"/>
      <c r="E59"/>
      <c r="F59"/>
      <c r="G59"/>
      <c r="H59"/>
      <c r="I59"/>
      <c r="J59"/>
      <c r="K59"/>
      <c r="L59"/>
      <c r="M59"/>
    </row>
    <row r="60" spans="1:18" x14ac:dyDescent="0.25">
      <c r="B60"/>
      <c r="C60"/>
      <c r="D60"/>
      <c r="E60"/>
      <c r="F60"/>
      <c r="G60"/>
      <c r="H60"/>
      <c r="I60"/>
      <c r="J60"/>
      <c r="K60"/>
      <c r="L60"/>
      <c r="M60"/>
    </row>
  </sheetData>
  <mergeCells count="1">
    <mergeCell ref="N53:R53"/>
  </mergeCells>
  <phoneticPr fontId="11" type="noConversion"/>
  <pageMargins left="0.7" right="0.7" top="0.75" bottom="0.75" header="0.3" footer="0.3"/>
  <pageSetup orientation="portrait" horizontalDpi="300" verticalDpi="300" r:id="rId1"/>
  <ignoredErrors>
    <ignoredError sqref="F2 H3:H5 D10 F10 J10 F12:F14 J12:J14 D12:D14 H36:H39 H10 J4:J7 F4:F7 D4:D7" formula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EA38-2326-4955-A76D-9D43BFD86C9B}">
  <sheetPr>
    <tabColor rgb="FFFFFF00"/>
  </sheetPr>
  <dimension ref="A1:M26"/>
  <sheetViews>
    <sheetView zoomScale="133" zoomScaleNormal="90" workbookViewId="0">
      <selection activeCell="O14" sqref="O14"/>
    </sheetView>
  </sheetViews>
  <sheetFormatPr baseColWidth="10" defaultRowHeight="15" x14ac:dyDescent="0.25"/>
  <cols>
    <col min="1" max="1" width="33.5703125" bestFit="1" customWidth="1"/>
    <col min="2" max="2" width="9.7109375" customWidth="1"/>
    <col min="3" max="3" width="13.5703125" bestFit="1" customWidth="1"/>
    <col min="4" max="4" width="10.28515625" bestFit="1" customWidth="1"/>
    <col min="5" max="5" width="13.140625" bestFit="1" customWidth="1"/>
    <col min="6" max="12" width="10.7109375" bestFit="1" customWidth="1"/>
  </cols>
  <sheetData>
    <row r="1" spans="1:13" ht="15.75" x14ac:dyDescent="0.25">
      <c r="A1" s="35" t="s">
        <v>233</v>
      </c>
      <c r="B1" s="35" t="s">
        <v>50</v>
      </c>
      <c r="C1" s="36" t="s">
        <v>2</v>
      </c>
      <c r="D1" s="37" t="s">
        <v>51</v>
      </c>
      <c r="E1" s="239" t="s">
        <v>57</v>
      </c>
      <c r="F1" s="36" t="s">
        <v>107</v>
      </c>
      <c r="G1" s="50">
        <v>20</v>
      </c>
      <c r="H1" s="50">
        <v>30</v>
      </c>
      <c r="I1" s="50">
        <v>60</v>
      </c>
      <c r="J1" s="38" t="s">
        <v>114</v>
      </c>
      <c r="K1" s="38">
        <v>90</v>
      </c>
      <c r="L1" s="38">
        <v>100</v>
      </c>
    </row>
    <row r="2" spans="1:13" ht="15.75" x14ac:dyDescent="0.25">
      <c r="A2" s="39" t="s">
        <v>56</v>
      </c>
      <c r="B2" s="40" t="str">
        <f>'VALOR REPUESTOS'!$A$12</f>
        <v>A5W30</v>
      </c>
      <c r="C2" s="27">
        <f>'VALOR REPUESTOS'!$C$12</f>
        <v>8000</v>
      </c>
      <c r="D2" s="28">
        <v>9</v>
      </c>
      <c r="E2" s="235">
        <f>C2*D2</f>
        <v>72000</v>
      </c>
      <c r="F2" s="29">
        <f>$E$2</f>
        <v>72000</v>
      </c>
      <c r="G2" s="29">
        <f t="shared" ref="G2:L2" si="0">$E$2</f>
        <v>72000</v>
      </c>
      <c r="H2" s="29">
        <f t="shared" si="0"/>
        <v>72000</v>
      </c>
      <c r="I2" s="29">
        <f t="shared" si="0"/>
        <v>72000</v>
      </c>
      <c r="J2" s="29">
        <f t="shared" si="0"/>
        <v>72000</v>
      </c>
      <c r="K2" s="29">
        <f t="shared" si="0"/>
        <v>72000</v>
      </c>
      <c r="L2" s="29">
        <f t="shared" si="0"/>
        <v>72000</v>
      </c>
    </row>
    <row r="3" spans="1:13" ht="15.75" x14ac:dyDescent="0.25">
      <c r="A3" s="39" t="s">
        <v>52</v>
      </c>
      <c r="B3" s="40" t="str">
        <f>'VALOR REPUESTOS'!$A$112</f>
        <v>FMOT</v>
      </c>
      <c r="C3" s="27">
        <f>'VALOR REPUESTOS'!$C$112</f>
        <v>18000</v>
      </c>
      <c r="D3" s="28">
        <v>1</v>
      </c>
      <c r="E3" s="235">
        <f t="shared" ref="E3:E12" si="1">C3*D3</f>
        <v>18000</v>
      </c>
      <c r="F3" s="29">
        <f>$E$3</f>
        <v>18000</v>
      </c>
      <c r="G3" s="29">
        <f t="shared" ref="G3:L3" si="2">$E$3</f>
        <v>18000</v>
      </c>
      <c r="H3" s="29">
        <f t="shared" si="2"/>
        <v>18000</v>
      </c>
      <c r="I3" s="29">
        <f t="shared" si="2"/>
        <v>18000</v>
      </c>
      <c r="J3" s="29">
        <f t="shared" si="2"/>
        <v>18000</v>
      </c>
      <c r="K3" s="29">
        <f t="shared" si="2"/>
        <v>18000</v>
      </c>
      <c r="L3" s="29">
        <f t="shared" si="2"/>
        <v>18000</v>
      </c>
    </row>
    <row r="4" spans="1:13" ht="15.75" x14ac:dyDescent="0.25">
      <c r="A4" s="39" t="s">
        <v>60</v>
      </c>
      <c r="B4" s="40" t="str">
        <f>'VALOR REPUESTOS'!$A$113</f>
        <v>FAI</v>
      </c>
      <c r="C4" s="27">
        <f>'VALOR REPUESTOS'!$C$113</f>
        <v>30000</v>
      </c>
      <c r="D4" s="28">
        <v>1</v>
      </c>
      <c r="E4" s="235">
        <f t="shared" si="1"/>
        <v>30000</v>
      </c>
      <c r="F4" s="29"/>
      <c r="G4" s="29"/>
      <c r="H4" s="29">
        <f>$E$4</f>
        <v>30000</v>
      </c>
      <c r="I4" s="29">
        <f t="shared" ref="I4:K4" si="3">$E$4</f>
        <v>30000</v>
      </c>
      <c r="J4" s="29"/>
      <c r="K4" s="29">
        <f t="shared" si="3"/>
        <v>30000</v>
      </c>
      <c r="L4" s="29"/>
    </row>
    <row r="5" spans="1:13" ht="15.75" x14ac:dyDescent="0.25">
      <c r="A5" s="39" t="s">
        <v>223</v>
      </c>
      <c r="B5" s="40" t="str">
        <f>'VALOR REPUESTOS'!$A$17</f>
        <v>GTC</v>
      </c>
      <c r="C5" s="27">
        <f>'VALOR REPUESTOS'!$C$17</f>
        <v>3500</v>
      </c>
      <c r="D5" s="28">
        <v>1</v>
      </c>
      <c r="E5" s="235">
        <f t="shared" si="1"/>
        <v>3500</v>
      </c>
      <c r="F5" s="29">
        <f>$E$5</f>
        <v>3500</v>
      </c>
      <c r="G5" s="29">
        <f t="shared" ref="G5:L5" si="4">$E$5</f>
        <v>3500</v>
      </c>
      <c r="H5" s="29">
        <f t="shared" si="4"/>
        <v>3500</v>
      </c>
      <c r="I5" s="29">
        <f t="shared" si="4"/>
        <v>3500</v>
      </c>
      <c r="J5" s="29">
        <f t="shared" si="4"/>
        <v>3500</v>
      </c>
      <c r="K5" s="29">
        <f t="shared" si="4"/>
        <v>3500</v>
      </c>
      <c r="L5" s="29">
        <f t="shared" si="4"/>
        <v>3500</v>
      </c>
    </row>
    <row r="6" spans="1:13" ht="15.75" x14ac:dyDescent="0.25">
      <c r="A6" s="39" t="s">
        <v>102</v>
      </c>
      <c r="B6" s="40" t="str">
        <f>'VALOR REPUESTOS'!$A$110</f>
        <v>FPOL</v>
      </c>
      <c r="C6" s="27">
        <f>'VALOR REPUESTOS'!$C$110</f>
        <v>32000</v>
      </c>
      <c r="D6" s="28">
        <v>1</v>
      </c>
      <c r="E6" s="235">
        <f t="shared" si="1"/>
        <v>32000</v>
      </c>
      <c r="F6" s="29"/>
      <c r="G6" s="29"/>
      <c r="H6" s="29">
        <f>$E$6</f>
        <v>32000</v>
      </c>
      <c r="I6" s="29">
        <f t="shared" ref="I6" si="5">$E$6</f>
        <v>32000</v>
      </c>
      <c r="J6" s="29"/>
      <c r="K6" s="29">
        <f>$E$6</f>
        <v>32000</v>
      </c>
      <c r="L6" s="29"/>
      <c r="M6" s="29"/>
    </row>
    <row r="7" spans="1:13" ht="15.75" x14ac:dyDescent="0.25">
      <c r="A7" s="141" t="s">
        <v>119</v>
      </c>
      <c r="B7" s="244" t="str">
        <f>'VALOR REPUESTOS'!$A$109</f>
        <v>FC</v>
      </c>
      <c r="C7" s="138">
        <f>'VALOR REPUESTOS'!$C$109</f>
        <v>85000</v>
      </c>
      <c r="D7" s="139">
        <v>1</v>
      </c>
      <c r="E7" s="245">
        <f t="shared" si="1"/>
        <v>85000</v>
      </c>
      <c r="F7" s="138"/>
      <c r="G7" s="138"/>
      <c r="H7" s="138">
        <f>$E$7</f>
        <v>85000</v>
      </c>
      <c r="I7" s="138">
        <f t="shared" ref="I7:K7" si="6">$E$7</f>
        <v>85000</v>
      </c>
      <c r="J7" s="219"/>
      <c r="K7" s="138">
        <f t="shared" si="6"/>
        <v>85000</v>
      </c>
      <c r="L7" s="138"/>
    </row>
    <row r="8" spans="1:13" ht="15.75" x14ac:dyDescent="0.25">
      <c r="A8" s="141" t="s">
        <v>142</v>
      </c>
      <c r="B8" s="244" t="str">
        <f>'VALOR REPUESTOS'!$A$3</f>
        <v>AL1C1</v>
      </c>
      <c r="C8" s="138">
        <f>'VALOR REPUESTOS'!$C$3</f>
        <v>6000</v>
      </c>
      <c r="D8" s="139">
        <v>12</v>
      </c>
      <c r="E8" s="245">
        <f>C8*D8</f>
        <v>72000</v>
      </c>
      <c r="F8" s="138"/>
      <c r="G8" s="138"/>
      <c r="H8" s="138"/>
      <c r="I8" s="138"/>
      <c r="J8" s="138"/>
      <c r="K8" s="138"/>
      <c r="L8" s="138">
        <f>$E$8</f>
        <v>72000</v>
      </c>
    </row>
    <row r="9" spans="1:13" ht="15.75" x14ac:dyDescent="0.25">
      <c r="A9" s="141" t="s">
        <v>208</v>
      </c>
      <c r="B9" s="244" t="str">
        <f>'VALOR REPUESTOS'!$A$16</f>
        <v>LLP</v>
      </c>
      <c r="C9" s="138">
        <f>'VALOR REPUESTOS'!$C$16</f>
        <v>3500</v>
      </c>
      <c r="D9" s="139">
        <v>1</v>
      </c>
      <c r="E9" s="245">
        <f>C9*D9</f>
        <v>3500</v>
      </c>
      <c r="F9" s="138">
        <f>$E$9</f>
        <v>3500</v>
      </c>
      <c r="G9" s="138">
        <f t="shared" ref="G9:L9" si="7">$E$9</f>
        <v>3500</v>
      </c>
      <c r="H9" s="138">
        <f t="shared" si="7"/>
        <v>3500</v>
      </c>
      <c r="I9" s="138">
        <f t="shared" si="7"/>
        <v>3500</v>
      </c>
      <c r="J9" s="138">
        <f t="shared" si="7"/>
        <v>3500</v>
      </c>
      <c r="K9" s="138">
        <f t="shared" si="7"/>
        <v>3500</v>
      </c>
      <c r="L9" s="138">
        <f t="shared" si="7"/>
        <v>3500</v>
      </c>
    </row>
    <row r="10" spans="1:13" ht="15.75" x14ac:dyDescent="0.25">
      <c r="A10" s="141" t="s">
        <v>53</v>
      </c>
      <c r="B10" s="244" t="str">
        <f>'VALOR REPUESTOS'!$A$111</f>
        <v>CACC</v>
      </c>
      <c r="C10" s="138">
        <f>'VALOR REPUESTOS'!$C$111</f>
        <v>30000</v>
      </c>
      <c r="D10" s="139">
        <v>1</v>
      </c>
      <c r="E10" s="245">
        <f t="shared" si="1"/>
        <v>30000</v>
      </c>
      <c r="F10" s="138"/>
      <c r="G10" s="138"/>
      <c r="H10" s="138"/>
      <c r="I10" s="138"/>
      <c r="J10" s="138"/>
      <c r="K10" s="138"/>
      <c r="L10" s="138">
        <f>$E$10</f>
        <v>30000</v>
      </c>
    </row>
    <row r="11" spans="1:13" ht="15.75" x14ac:dyDescent="0.25">
      <c r="A11" s="141" t="s">
        <v>61</v>
      </c>
      <c r="B11" s="244" t="str">
        <f>'VALOR REPUESTOS'!$A$9</f>
        <v>AL3C1F</v>
      </c>
      <c r="C11" s="138">
        <f>'VALOR REPUESTOS'!$C$9</f>
        <v>6800</v>
      </c>
      <c r="D11" s="139">
        <v>1</v>
      </c>
      <c r="E11" s="245">
        <f t="shared" si="1"/>
        <v>6800</v>
      </c>
      <c r="F11" s="138"/>
      <c r="G11" s="138"/>
      <c r="H11" s="138"/>
      <c r="I11" s="138"/>
      <c r="J11" s="138">
        <f>$E$11</f>
        <v>6800</v>
      </c>
      <c r="K11" s="138"/>
      <c r="L11" s="138"/>
    </row>
    <row r="12" spans="1:13" ht="15.75" x14ac:dyDescent="0.25">
      <c r="A12" s="40" t="s">
        <v>48</v>
      </c>
      <c r="B12" s="40" t="str">
        <f>'VALOR REPUESTOS'!$A$11</f>
        <v>MATEI</v>
      </c>
      <c r="C12" s="27">
        <f>'VALOR REPUESTOS'!$C$11</f>
        <v>10000</v>
      </c>
      <c r="D12" s="28">
        <v>1</v>
      </c>
      <c r="E12" s="235">
        <f t="shared" si="1"/>
        <v>10000</v>
      </c>
      <c r="F12" s="29">
        <f>$E$12</f>
        <v>10000</v>
      </c>
      <c r="G12" s="29">
        <f t="shared" ref="G12:L12" si="8">$E$12</f>
        <v>10000</v>
      </c>
      <c r="H12" s="29">
        <f t="shared" si="8"/>
        <v>10000</v>
      </c>
      <c r="I12" s="29">
        <f t="shared" si="8"/>
        <v>10000</v>
      </c>
      <c r="J12" s="29">
        <f t="shared" si="8"/>
        <v>10000</v>
      </c>
      <c r="K12" s="29">
        <f t="shared" si="8"/>
        <v>10000</v>
      </c>
      <c r="L12" s="29">
        <f t="shared" si="8"/>
        <v>10000</v>
      </c>
    </row>
    <row r="13" spans="1:13" ht="15.75" x14ac:dyDescent="0.25">
      <c r="A13" s="41" t="s">
        <v>1</v>
      </c>
      <c r="B13" s="40" t="str">
        <f>'VALOR REPUESTOS'!$A$10</f>
        <v>MO</v>
      </c>
      <c r="C13" s="27">
        <f>'VALOR REPUESTOS'!$C$10</f>
        <v>38000</v>
      </c>
      <c r="D13" s="28"/>
      <c r="E13" s="235"/>
      <c r="F13" s="42">
        <f>C13*F16</f>
        <v>76000</v>
      </c>
      <c r="G13" s="42">
        <f>C13*G16</f>
        <v>76000</v>
      </c>
      <c r="H13" s="42">
        <f>C13*H16</f>
        <v>95000</v>
      </c>
      <c r="I13" s="42">
        <f>C13*I16</f>
        <v>95000</v>
      </c>
      <c r="J13" s="42">
        <f>C13*J16</f>
        <v>95000</v>
      </c>
      <c r="K13" s="42">
        <f>C13*K16</f>
        <v>95000</v>
      </c>
      <c r="L13" s="42">
        <f>C13*L16</f>
        <v>114000</v>
      </c>
    </row>
    <row r="14" spans="1:13" ht="15.75" x14ac:dyDescent="0.25">
      <c r="A14" s="43" t="s">
        <v>55</v>
      </c>
      <c r="B14" s="43"/>
      <c r="C14" s="44" t="s">
        <v>3</v>
      </c>
      <c r="D14" s="44"/>
      <c r="E14" s="240"/>
      <c r="F14" s="45">
        <f t="shared" ref="F14:L14" si="9">SUM(F2:F13)</f>
        <v>183000</v>
      </c>
      <c r="G14" s="45">
        <f t="shared" si="9"/>
        <v>183000</v>
      </c>
      <c r="H14" s="45">
        <f t="shared" si="9"/>
        <v>349000</v>
      </c>
      <c r="I14" s="45">
        <f t="shared" si="9"/>
        <v>349000</v>
      </c>
      <c r="J14" s="45">
        <f t="shared" si="9"/>
        <v>208800</v>
      </c>
      <c r="K14" s="45">
        <f t="shared" si="9"/>
        <v>349000</v>
      </c>
      <c r="L14" s="45">
        <f t="shared" si="9"/>
        <v>323000</v>
      </c>
    </row>
    <row r="15" spans="1:13" ht="15.75" x14ac:dyDescent="0.25">
      <c r="A15" s="46" t="s">
        <v>63</v>
      </c>
      <c r="B15" s="18"/>
      <c r="C15" s="47"/>
      <c r="D15" s="18"/>
      <c r="E15" s="18"/>
      <c r="F15" s="29">
        <f t="shared" ref="F15:L15" si="10">F14*1.19</f>
        <v>217770</v>
      </c>
      <c r="G15" s="29">
        <f t="shared" si="10"/>
        <v>217770</v>
      </c>
      <c r="H15" s="29">
        <f t="shared" si="10"/>
        <v>415310</v>
      </c>
      <c r="I15" s="29">
        <f t="shared" si="10"/>
        <v>415310</v>
      </c>
      <c r="J15" s="29">
        <f t="shared" si="10"/>
        <v>248472</v>
      </c>
      <c r="K15" s="29">
        <f t="shared" si="10"/>
        <v>415310</v>
      </c>
      <c r="L15" s="29">
        <f t="shared" si="10"/>
        <v>384370</v>
      </c>
    </row>
    <row r="16" spans="1:13" x14ac:dyDescent="0.25">
      <c r="A16" s="46" t="s">
        <v>64</v>
      </c>
      <c r="B16" s="18"/>
      <c r="C16" s="47"/>
      <c r="D16" s="18"/>
      <c r="E16" s="18"/>
      <c r="F16" s="242">
        <v>2</v>
      </c>
      <c r="G16" s="242">
        <v>2</v>
      </c>
      <c r="H16" s="242">
        <v>2.5</v>
      </c>
      <c r="I16" s="242">
        <v>2.5</v>
      </c>
      <c r="J16" s="242">
        <v>2.5</v>
      </c>
      <c r="K16" s="242">
        <v>2.5</v>
      </c>
      <c r="L16" s="242">
        <v>3</v>
      </c>
    </row>
    <row r="18" spans="1:1" ht="14.45" customHeight="1" x14ac:dyDescent="0.25"/>
    <row r="19" spans="1:1" ht="14.45" customHeight="1" x14ac:dyDescent="0.25"/>
    <row r="20" spans="1:1" ht="14.45" customHeight="1" x14ac:dyDescent="0.25"/>
    <row r="21" spans="1:1" ht="14.45" customHeight="1" x14ac:dyDescent="0.25"/>
    <row r="22" spans="1:1" ht="14.45" customHeight="1" x14ac:dyDescent="0.25"/>
    <row r="23" spans="1:1" ht="14.45" customHeight="1" x14ac:dyDescent="0.25"/>
    <row r="24" spans="1:1" ht="14.45" customHeight="1" x14ac:dyDescent="0.25"/>
    <row r="26" spans="1:1" x14ac:dyDescent="0.25">
      <c r="A26" s="154" t="s">
        <v>349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6FA4-02C5-446A-A0B5-9821DF815DE2}">
  <sheetPr>
    <tabColor rgb="FFFFFF00"/>
  </sheetPr>
  <dimension ref="A1:J18"/>
  <sheetViews>
    <sheetView zoomScale="140" zoomScaleNormal="140" workbookViewId="0">
      <selection activeCell="L13" sqref="L13"/>
    </sheetView>
  </sheetViews>
  <sheetFormatPr baseColWidth="10" defaultRowHeight="15" x14ac:dyDescent="0.25"/>
  <cols>
    <col min="1" max="1" width="33.85546875" bestFit="1" customWidth="1"/>
    <col min="2" max="2" width="9" customWidth="1"/>
    <col min="3" max="3" width="13.85546875" bestFit="1" customWidth="1"/>
    <col min="4" max="4" width="10.5703125" bestFit="1" customWidth="1"/>
    <col min="5" max="5" width="13.42578125" bestFit="1" customWidth="1"/>
    <col min="6" max="10" width="10.42578125" bestFit="1" customWidth="1"/>
  </cols>
  <sheetData>
    <row r="1" spans="1:10" ht="15.75" x14ac:dyDescent="0.25">
      <c r="A1" s="7" t="s">
        <v>360</v>
      </c>
      <c r="B1" s="7" t="s">
        <v>50</v>
      </c>
      <c r="C1" s="24" t="s">
        <v>2</v>
      </c>
      <c r="D1" s="21" t="s">
        <v>51</v>
      </c>
      <c r="E1" s="234" t="s">
        <v>57</v>
      </c>
      <c r="F1" s="49" t="s">
        <v>101</v>
      </c>
      <c r="G1" s="49">
        <v>40</v>
      </c>
      <c r="H1" s="30" t="s">
        <v>216</v>
      </c>
      <c r="I1" s="49">
        <v>100</v>
      </c>
      <c r="J1" s="334">
        <v>120</v>
      </c>
    </row>
    <row r="2" spans="1:10" ht="15.75" x14ac:dyDescent="0.25">
      <c r="A2" s="11" t="s">
        <v>56</v>
      </c>
      <c r="B2" s="13" t="str">
        <f>'VALOR REPUESTOS'!$A$12</f>
        <v>A5W30</v>
      </c>
      <c r="C2" s="27">
        <f>'VALOR REPUESTOS'!$C$12</f>
        <v>8000</v>
      </c>
      <c r="D2" s="28">
        <v>6</v>
      </c>
      <c r="E2" s="235">
        <f>C2*D2</f>
        <v>48000</v>
      </c>
      <c r="F2" s="10">
        <f>$E$2</f>
        <v>48000</v>
      </c>
      <c r="G2" s="10">
        <f t="shared" ref="G2:J2" si="0">$E$2</f>
        <v>48000</v>
      </c>
      <c r="H2" s="10">
        <f t="shared" si="0"/>
        <v>48000</v>
      </c>
      <c r="I2" s="10">
        <f>$E$2</f>
        <v>48000</v>
      </c>
      <c r="J2" s="328">
        <f t="shared" si="0"/>
        <v>48000</v>
      </c>
    </row>
    <row r="3" spans="1:10" ht="15.75" x14ac:dyDescent="0.25">
      <c r="A3" s="11" t="s">
        <v>52</v>
      </c>
      <c r="B3" s="13" t="str">
        <f>'VALOR REPUESTOS'!$A$72</f>
        <v>FM</v>
      </c>
      <c r="C3" s="27">
        <f>'VALOR REPUESTOS'!$C$72</f>
        <v>16000</v>
      </c>
      <c r="D3" s="28">
        <v>1</v>
      </c>
      <c r="E3" s="235">
        <f t="shared" ref="E3:E13" si="1">C3*D3</f>
        <v>16000</v>
      </c>
      <c r="F3" s="10">
        <f>$E$3</f>
        <v>16000</v>
      </c>
      <c r="G3" s="10">
        <f t="shared" ref="G3:J3" si="2">$E$3</f>
        <v>16000</v>
      </c>
      <c r="H3" s="10">
        <f t="shared" si="2"/>
        <v>16000</v>
      </c>
      <c r="I3" s="10">
        <f>$E$3</f>
        <v>16000</v>
      </c>
      <c r="J3" s="328">
        <f t="shared" si="2"/>
        <v>16000</v>
      </c>
    </row>
    <row r="4" spans="1:10" ht="15.75" x14ac:dyDescent="0.25">
      <c r="A4" s="124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35">
        <f t="shared" si="1"/>
        <v>3500</v>
      </c>
      <c r="F4" s="10">
        <f>$E$4</f>
        <v>3500</v>
      </c>
      <c r="G4" s="10">
        <f t="shared" ref="G4:J4" si="3">$E$4</f>
        <v>3500</v>
      </c>
      <c r="H4" s="10">
        <f t="shared" si="3"/>
        <v>3500</v>
      </c>
      <c r="I4" s="10">
        <f>$E$4</f>
        <v>3500</v>
      </c>
      <c r="J4" s="328">
        <f t="shared" si="3"/>
        <v>3500</v>
      </c>
    </row>
    <row r="5" spans="1:10" ht="15.75" x14ac:dyDescent="0.25">
      <c r="A5" s="11" t="s">
        <v>60</v>
      </c>
      <c r="B5" s="13" t="str">
        <f>'VALOR REPUESTOS'!$A$74</f>
        <v>FA</v>
      </c>
      <c r="C5" s="27">
        <f>'VALOR REPUESTOS'!$C$74</f>
        <v>20000</v>
      </c>
      <c r="D5" s="28">
        <v>1</v>
      </c>
      <c r="E5" s="235">
        <f t="shared" si="1"/>
        <v>20000</v>
      </c>
      <c r="F5" s="10">
        <f>$E$5</f>
        <v>20000</v>
      </c>
      <c r="G5" s="10">
        <f t="shared" ref="G5:J5" si="4">$E$5</f>
        <v>20000</v>
      </c>
      <c r="H5" s="10">
        <f t="shared" si="4"/>
        <v>20000</v>
      </c>
      <c r="I5" s="10">
        <f>$E$5</f>
        <v>20000</v>
      </c>
      <c r="J5" s="328">
        <f t="shared" si="4"/>
        <v>20000</v>
      </c>
    </row>
    <row r="6" spans="1:10" ht="15.75" x14ac:dyDescent="0.25">
      <c r="A6" s="11" t="s">
        <v>59</v>
      </c>
      <c r="B6" s="33" t="str">
        <f>'VALOR REPUESTOS'!$A$75</f>
        <v>FC</v>
      </c>
      <c r="C6" s="27">
        <f>'VALOR REPUESTOS'!$C$75</f>
        <v>30000</v>
      </c>
      <c r="D6" s="28">
        <v>1</v>
      </c>
      <c r="E6" s="235">
        <f t="shared" si="1"/>
        <v>30000</v>
      </c>
      <c r="F6" s="10"/>
      <c r="G6" s="10">
        <f>$E$6</f>
        <v>30000</v>
      </c>
      <c r="H6" s="10">
        <f>$E$6</f>
        <v>30000</v>
      </c>
      <c r="I6" s="10"/>
      <c r="J6" s="328"/>
    </row>
    <row r="7" spans="1:10" ht="15.75" x14ac:dyDescent="0.25">
      <c r="A7" s="11" t="s">
        <v>116</v>
      </c>
      <c r="B7" s="13" t="str">
        <f>'VALOR REPUESTOS'!$A$73</f>
        <v>FP</v>
      </c>
      <c r="C7" s="27">
        <f>'VALOR REPUESTOS'!$C$73</f>
        <v>20000</v>
      </c>
      <c r="D7" s="28">
        <v>1</v>
      </c>
      <c r="E7" s="235">
        <f t="shared" si="1"/>
        <v>20000</v>
      </c>
      <c r="F7" s="10">
        <f>$E$7</f>
        <v>20000</v>
      </c>
      <c r="G7" s="10">
        <f t="shared" ref="G7:J7" si="5">$E$7</f>
        <v>20000</v>
      </c>
      <c r="H7" s="10">
        <f t="shared" si="5"/>
        <v>20000</v>
      </c>
      <c r="I7" s="10">
        <f>$E$7</f>
        <v>20000</v>
      </c>
      <c r="J7" s="328">
        <f t="shared" si="5"/>
        <v>20000</v>
      </c>
    </row>
    <row r="8" spans="1:10" ht="15.75" x14ac:dyDescent="0.25">
      <c r="A8" s="39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35">
        <f t="shared" si="1"/>
        <v>3500</v>
      </c>
      <c r="F8" s="10">
        <f>$E$8</f>
        <v>3500</v>
      </c>
      <c r="G8" s="10">
        <f t="shared" ref="G8:J8" si="6">$E$8</f>
        <v>3500</v>
      </c>
      <c r="H8" s="10">
        <f t="shared" si="6"/>
        <v>3500</v>
      </c>
      <c r="I8" s="10">
        <f>$E$8</f>
        <v>3500</v>
      </c>
      <c r="J8" s="328">
        <f t="shared" si="6"/>
        <v>3500</v>
      </c>
    </row>
    <row r="9" spans="1:10" ht="15.75" x14ac:dyDescent="0.25">
      <c r="A9" s="11" t="s">
        <v>61</v>
      </c>
      <c r="B9" s="13" t="str">
        <f>'VALOR REPUESTOS'!$A$9</f>
        <v>AL3C1F</v>
      </c>
      <c r="C9" s="27">
        <f>'VALOR REPUESTOS'!$C$9</f>
        <v>6800</v>
      </c>
      <c r="D9" s="28">
        <v>1</v>
      </c>
      <c r="E9" s="235">
        <f t="shared" si="1"/>
        <v>6800</v>
      </c>
      <c r="F9" s="10"/>
      <c r="G9" s="10">
        <f>$E$9</f>
        <v>6800</v>
      </c>
      <c r="H9" s="10">
        <f t="shared" ref="H9:J9" si="7">$E$9</f>
        <v>6800</v>
      </c>
      <c r="I9" s="10"/>
      <c r="J9" s="328">
        <f t="shared" si="7"/>
        <v>6800</v>
      </c>
    </row>
    <row r="10" spans="1:10" ht="15.75" x14ac:dyDescent="0.25">
      <c r="A10" s="65" t="s">
        <v>106</v>
      </c>
      <c r="B10" s="66" t="str">
        <f>'VALOR REPUESTOS'!$A$76</f>
        <v>CA</v>
      </c>
      <c r="C10" s="29">
        <f>'VALOR REPUESTOS'!$C$76</f>
        <v>30000</v>
      </c>
      <c r="D10" s="69">
        <v>1</v>
      </c>
      <c r="E10" s="235">
        <f t="shared" si="1"/>
        <v>30000</v>
      </c>
      <c r="F10" s="10"/>
      <c r="G10" s="10"/>
      <c r="H10" s="10"/>
      <c r="I10" s="10"/>
      <c r="J10" s="328"/>
    </row>
    <row r="11" spans="1:10" ht="15.75" x14ac:dyDescent="0.25">
      <c r="A11" s="65" t="s">
        <v>117</v>
      </c>
      <c r="B11" s="66" t="str">
        <f>'VALOR REPUESTOS'!$A$77</f>
        <v>KDIST</v>
      </c>
      <c r="C11" s="29">
        <f>'VALOR REPUESTOS'!$C$77</f>
        <v>180000</v>
      </c>
      <c r="D11" s="69">
        <v>1</v>
      </c>
      <c r="E11" s="235">
        <f t="shared" si="1"/>
        <v>180000</v>
      </c>
      <c r="F11" s="10"/>
      <c r="G11" s="10"/>
      <c r="H11" s="10">
        <f>$E$11</f>
        <v>180000</v>
      </c>
      <c r="I11" s="10"/>
      <c r="J11" s="328"/>
    </row>
    <row r="12" spans="1:10" ht="15.75" x14ac:dyDescent="0.25">
      <c r="A12" s="65" t="s">
        <v>49</v>
      </c>
      <c r="B12" s="66" t="str">
        <f>'VALOR REPUESTOS'!$A$3</f>
        <v>AL1C1</v>
      </c>
      <c r="C12" s="29">
        <f>'VALOR REPUESTOS'!$C$3</f>
        <v>6000</v>
      </c>
      <c r="D12" s="69">
        <v>10</v>
      </c>
      <c r="E12" s="235">
        <f t="shared" si="1"/>
        <v>60000</v>
      </c>
      <c r="F12" s="10"/>
      <c r="G12" s="10"/>
      <c r="H12" s="10">
        <f>$E$12</f>
        <v>60000</v>
      </c>
      <c r="I12" s="10"/>
      <c r="J12" s="328"/>
    </row>
    <row r="13" spans="1:10" ht="15.75" x14ac:dyDescent="0.25">
      <c r="A13" s="13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35">
        <f t="shared" si="1"/>
        <v>10000</v>
      </c>
      <c r="F13" s="10">
        <f>$E$13</f>
        <v>10000</v>
      </c>
      <c r="G13" s="10">
        <f t="shared" ref="G13:J13" si="8">$E$13</f>
        <v>10000</v>
      </c>
      <c r="H13" s="10">
        <f t="shared" si="8"/>
        <v>10000</v>
      </c>
      <c r="I13" s="10">
        <f>$E$13</f>
        <v>10000</v>
      </c>
      <c r="J13" s="328">
        <f t="shared" si="8"/>
        <v>10000</v>
      </c>
    </row>
    <row r="14" spans="1:10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35"/>
      <c r="F14" s="17">
        <f>C14*F17</f>
        <v>76000</v>
      </c>
      <c r="G14" s="17">
        <f>C14*G17</f>
        <v>95000</v>
      </c>
      <c r="H14" s="17">
        <f>C14*H17</f>
        <v>190000</v>
      </c>
      <c r="I14" s="17">
        <f>C14*I17</f>
        <v>95000</v>
      </c>
      <c r="J14" s="328">
        <f>C14*J17</f>
        <v>114000</v>
      </c>
    </row>
    <row r="15" spans="1:10" ht="15.75" x14ac:dyDescent="0.25">
      <c r="A15" s="2" t="s">
        <v>55</v>
      </c>
      <c r="B15" s="384"/>
      <c r="C15" s="385"/>
      <c r="D15" s="385"/>
      <c r="E15" s="386"/>
      <c r="F15" s="6">
        <f>SUM(F2:F14)</f>
        <v>197000</v>
      </c>
      <c r="G15" s="6">
        <f>SUM(G2:G14)</f>
        <v>252800</v>
      </c>
      <c r="H15" s="6">
        <f>SUM(H2:H14)</f>
        <v>587800</v>
      </c>
      <c r="I15" s="6">
        <f>SUM(I2:I14)</f>
        <v>216000</v>
      </c>
      <c r="J15" s="329">
        <f>SUM(J2:J14)</f>
        <v>241800</v>
      </c>
    </row>
    <row r="16" spans="1:10" ht="15.75" x14ac:dyDescent="0.25">
      <c r="A16" s="85" t="s">
        <v>63</v>
      </c>
      <c r="B16" s="387"/>
      <c r="C16" s="387"/>
      <c r="D16" s="387"/>
      <c r="E16" s="387"/>
      <c r="F16" s="86">
        <f>F15*1.19</f>
        <v>234430</v>
      </c>
      <c r="G16" s="86">
        <f>G15*1.19</f>
        <v>300832</v>
      </c>
      <c r="H16" s="86">
        <f>H15*1.19</f>
        <v>699482</v>
      </c>
      <c r="I16" s="86">
        <f>I15*1.19</f>
        <v>257040</v>
      </c>
      <c r="J16" s="329">
        <f>J15*1.19</f>
        <v>287742</v>
      </c>
    </row>
    <row r="17" spans="1:10" x14ac:dyDescent="0.25">
      <c r="A17" s="94" t="s">
        <v>64</v>
      </c>
      <c r="B17" s="388"/>
      <c r="C17" s="388"/>
      <c r="D17" s="388"/>
      <c r="E17" s="388"/>
      <c r="F17" s="102">
        <v>2</v>
      </c>
      <c r="G17" s="102">
        <v>2.5</v>
      </c>
      <c r="H17" s="102">
        <v>5</v>
      </c>
      <c r="I17" s="102">
        <v>2.5</v>
      </c>
      <c r="J17" s="335">
        <v>3</v>
      </c>
    </row>
    <row r="18" spans="1:10" x14ac:dyDescent="0.25">
      <c r="J18" t="s">
        <v>497</v>
      </c>
    </row>
  </sheetData>
  <mergeCells count="3">
    <mergeCell ref="B15:E15"/>
    <mergeCell ref="B16:E16"/>
    <mergeCell ref="B17:E1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343C-2977-49D5-AC4A-3B67AE35FE28}">
  <sheetPr>
    <tabColor rgb="FFFFFF00"/>
  </sheetPr>
  <dimension ref="A1:I17"/>
  <sheetViews>
    <sheetView zoomScale="150" zoomScaleNormal="150" workbookViewId="0">
      <selection activeCell="K14" sqref="K14"/>
    </sheetView>
  </sheetViews>
  <sheetFormatPr baseColWidth="10" defaultRowHeight="15" x14ac:dyDescent="0.25"/>
  <cols>
    <col min="1" max="1" width="34.28515625" bestFit="1" customWidth="1"/>
    <col min="2" max="2" width="9.28515625" customWidth="1"/>
    <col min="3" max="3" width="14" bestFit="1" customWidth="1"/>
    <col min="4" max="4" width="10.42578125" bestFit="1" customWidth="1"/>
    <col min="5" max="5" width="13.28515625" bestFit="1" customWidth="1"/>
    <col min="6" max="9" width="10.42578125" bestFit="1" customWidth="1"/>
  </cols>
  <sheetData>
    <row r="1" spans="1:9" ht="15.75" x14ac:dyDescent="0.25">
      <c r="A1" s="7" t="s">
        <v>151</v>
      </c>
      <c r="B1" s="7" t="s">
        <v>50</v>
      </c>
      <c r="C1" s="24" t="s">
        <v>2</v>
      </c>
      <c r="D1" s="21" t="s">
        <v>51</v>
      </c>
      <c r="E1" s="21" t="s">
        <v>57</v>
      </c>
      <c r="F1" s="49" t="s">
        <v>101</v>
      </c>
      <c r="G1" s="49">
        <v>40</v>
      </c>
      <c r="H1" s="30" t="s">
        <v>216</v>
      </c>
      <c r="I1" s="49">
        <v>100</v>
      </c>
    </row>
    <row r="2" spans="1:9" ht="15.75" x14ac:dyDescent="0.25">
      <c r="A2" s="207" t="s">
        <v>56</v>
      </c>
      <c r="B2" s="13" t="str">
        <f>'VALOR REPUESTOS'!$A$12</f>
        <v>A5W30</v>
      </c>
      <c r="C2" s="27">
        <f>'VALOR REPUESTOS'!$C$12</f>
        <v>8000</v>
      </c>
      <c r="D2" s="28">
        <v>6</v>
      </c>
      <c r="E2" s="29">
        <f>C2*D2</f>
        <v>48000</v>
      </c>
      <c r="F2" s="10">
        <f>$E$2</f>
        <v>48000</v>
      </c>
      <c r="G2" s="10">
        <f t="shared" ref="G2:H2" si="0">$E$2</f>
        <v>48000</v>
      </c>
      <c r="H2" s="10">
        <f t="shared" si="0"/>
        <v>48000</v>
      </c>
      <c r="I2" s="10">
        <f>$E$2</f>
        <v>48000</v>
      </c>
    </row>
    <row r="3" spans="1:9" ht="15.75" x14ac:dyDescent="0.25">
      <c r="A3" s="207" t="s">
        <v>52</v>
      </c>
      <c r="B3" s="13" t="str">
        <f>'VALOR REPUESTOS'!$A$72</f>
        <v>FM</v>
      </c>
      <c r="C3" s="27">
        <f>'VALOR REPUESTOS'!$C$72</f>
        <v>16000</v>
      </c>
      <c r="D3" s="28">
        <v>1</v>
      </c>
      <c r="E3" s="29">
        <f t="shared" ref="E3:E13" si="1">C3*D3</f>
        <v>16000</v>
      </c>
      <c r="F3" s="10">
        <f>$E$3</f>
        <v>16000</v>
      </c>
      <c r="G3" s="10">
        <f t="shared" ref="G3:H3" si="2">$E$3</f>
        <v>16000</v>
      </c>
      <c r="H3" s="10">
        <f t="shared" si="2"/>
        <v>16000</v>
      </c>
      <c r="I3" s="10">
        <f>$E$3</f>
        <v>16000</v>
      </c>
    </row>
    <row r="4" spans="1:9" ht="15.75" x14ac:dyDescent="0.25">
      <c r="A4" s="208" t="s">
        <v>223</v>
      </c>
      <c r="B4" s="13" t="str">
        <f>'VALOR REPUESTOS'!$A$17</f>
        <v>GTC</v>
      </c>
      <c r="C4" s="27">
        <f>'VALOR REPUESTOS'!$C$17</f>
        <v>3500</v>
      </c>
      <c r="D4" s="28">
        <v>1</v>
      </c>
      <c r="E4" s="29">
        <f t="shared" si="1"/>
        <v>3500</v>
      </c>
      <c r="F4" s="10">
        <f>$E$4</f>
        <v>3500</v>
      </c>
      <c r="G4" s="10">
        <f t="shared" ref="G4:H4" si="3">$E$4</f>
        <v>3500</v>
      </c>
      <c r="H4" s="10">
        <f t="shared" si="3"/>
        <v>3500</v>
      </c>
      <c r="I4" s="10">
        <f>$E$4</f>
        <v>3500</v>
      </c>
    </row>
    <row r="5" spans="1:9" ht="15.75" x14ac:dyDescent="0.25">
      <c r="A5" s="207" t="s">
        <v>60</v>
      </c>
      <c r="B5" s="13" t="str">
        <f>'VALOR REPUESTOS'!$A$74</f>
        <v>FA</v>
      </c>
      <c r="C5" s="27">
        <f>'VALOR REPUESTOS'!$C$74</f>
        <v>20000</v>
      </c>
      <c r="D5" s="28">
        <v>1</v>
      </c>
      <c r="E5" s="29">
        <f t="shared" si="1"/>
        <v>20000</v>
      </c>
      <c r="F5" s="10">
        <f>$E$5</f>
        <v>20000</v>
      </c>
      <c r="G5" s="10">
        <f t="shared" ref="G5:H5" si="4">$E$5</f>
        <v>20000</v>
      </c>
      <c r="H5" s="10">
        <f t="shared" si="4"/>
        <v>20000</v>
      </c>
      <c r="I5" s="10">
        <f>$E$5</f>
        <v>20000</v>
      </c>
    </row>
    <row r="6" spans="1:9" ht="15.75" x14ac:dyDescent="0.25">
      <c r="A6" s="207" t="s">
        <v>59</v>
      </c>
      <c r="B6" s="33" t="str">
        <f>'VALOR REPUESTOS'!$A$75</f>
        <v>FC</v>
      </c>
      <c r="C6" s="27">
        <f>'VALOR REPUESTOS'!$C$75</f>
        <v>30000</v>
      </c>
      <c r="D6" s="28">
        <v>1</v>
      </c>
      <c r="E6" s="29">
        <f t="shared" si="1"/>
        <v>30000</v>
      </c>
      <c r="F6" s="10"/>
      <c r="G6" s="10">
        <f>$E$6</f>
        <v>30000</v>
      </c>
      <c r="H6" s="10">
        <f>$E$6</f>
        <v>30000</v>
      </c>
      <c r="I6" s="10"/>
    </row>
    <row r="7" spans="1:9" ht="15.75" x14ac:dyDescent="0.25">
      <c r="A7" s="207" t="s">
        <v>116</v>
      </c>
      <c r="B7" s="13" t="str">
        <f>'VALOR REPUESTOS'!$A$73</f>
        <v>FP</v>
      </c>
      <c r="C7" s="27">
        <f>'VALOR REPUESTOS'!$C$73</f>
        <v>20000</v>
      </c>
      <c r="D7" s="28">
        <v>1</v>
      </c>
      <c r="E7" s="29">
        <f t="shared" si="1"/>
        <v>20000</v>
      </c>
      <c r="F7" s="10">
        <f>$E$7</f>
        <v>20000</v>
      </c>
      <c r="G7" s="10">
        <f t="shared" ref="G7:H7" si="5">$E$7</f>
        <v>20000</v>
      </c>
      <c r="H7" s="10">
        <f t="shared" si="5"/>
        <v>20000</v>
      </c>
      <c r="I7" s="10">
        <f>$E$7</f>
        <v>20000</v>
      </c>
    </row>
    <row r="8" spans="1:9" ht="15.75" x14ac:dyDescent="0.25">
      <c r="A8" s="208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9">
        <f t="shared" si="1"/>
        <v>3500</v>
      </c>
      <c r="F8" s="10">
        <f>$E$8</f>
        <v>3500</v>
      </c>
      <c r="G8" s="10">
        <f t="shared" ref="G8:H8" si="6">$E$8</f>
        <v>3500</v>
      </c>
      <c r="H8" s="10">
        <f t="shared" si="6"/>
        <v>3500</v>
      </c>
      <c r="I8" s="10">
        <f>$E$8</f>
        <v>3500</v>
      </c>
    </row>
    <row r="9" spans="1:9" ht="15.75" x14ac:dyDescent="0.25">
      <c r="A9" s="207" t="s">
        <v>61</v>
      </c>
      <c r="B9" s="13" t="str">
        <f>'VALOR REPUESTOS'!$A$9</f>
        <v>AL3C1F</v>
      </c>
      <c r="C9" s="27">
        <f>'VALOR REPUESTOS'!$C$9</f>
        <v>6800</v>
      </c>
      <c r="D9" s="28">
        <v>1</v>
      </c>
      <c r="E9" s="29">
        <f t="shared" si="1"/>
        <v>6800</v>
      </c>
      <c r="F9" s="10"/>
      <c r="G9" s="10">
        <f>$E$9</f>
        <v>6800</v>
      </c>
      <c r="H9" s="10">
        <f t="shared" ref="H9" si="7">$E$9</f>
        <v>6800</v>
      </c>
      <c r="I9" s="10"/>
    </row>
    <row r="10" spans="1:9" s="34" customFormat="1" ht="15.75" x14ac:dyDescent="0.25">
      <c r="A10" s="207" t="s">
        <v>106</v>
      </c>
      <c r="B10" s="66" t="str">
        <f>'VALOR REPUESTOS'!$A$76</f>
        <v>CA</v>
      </c>
      <c r="C10" s="29">
        <f>'VALOR REPUESTOS'!$C$76</f>
        <v>30000</v>
      </c>
      <c r="D10" s="69">
        <v>1</v>
      </c>
      <c r="E10" s="29">
        <f t="shared" si="1"/>
        <v>30000</v>
      </c>
      <c r="F10" s="10"/>
      <c r="G10" s="10"/>
      <c r="H10" s="10"/>
      <c r="I10" s="10"/>
    </row>
    <row r="11" spans="1:9" s="34" customFormat="1" ht="15.75" x14ac:dyDescent="0.25">
      <c r="A11" s="207" t="s">
        <v>117</v>
      </c>
      <c r="B11" s="66" t="str">
        <f>'VALOR REPUESTOS'!$A$77</f>
        <v>KDIST</v>
      </c>
      <c r="C11" s="29">
        <f>'VALOR REPUESTOS'!$C$77</f>
        <v>180000</v>
      </c>
      <c r="D11" s="69">
        <v>1</v>
      </c>
      <c r="E11" s="29">
        <f t="shared" si="1"/>
        <v>180000</v>
      </c>
      <c r="F11" s="10"/>
      <c r="G11" s="10"/>
      <c r="H11" s="10">
        <f>$E$11</f>
        <v>180000</v>
      </c>
      <c r="I11" s="10"/>
    </row>
    <row r="12" spans="1:9" s="34" customFormat="1" ht="15.75" x14ac:dyDescent="0.25">
      <c r="A12" s="207" t="s">
        <v>49</v>
      </c>
      <c r="B12" s="66" t="str">
        <f>'VALOR REPUESTOS'!$A$3</f>
        <v>AL1C1</v>
      </c>
      <c r="C12" s="29">
        <f>'VALOR REPUESTOS'!$C$3</f>
        <v>6000</v>
      </c>
      <c r="D12" s="69">
        <v>10</v>
      </c>
      <c r="E12" s="29">
        <f t="shared" si="1"/>
        <v>60000</v>
      </c>
      <c r="F12" s="10"/>
      <c r="G12" s="10"/>
      <c r="H12" s="10">
        <f>$E$12</f>
        <v>60000</v>
      </c>
      <c r="I12" s="10"/>
    </row>
    <row r="13" spans="1:9" ht="15.75" x14ac:dyDescent="0.25">
      <c r="A13" s="79" t="s">
        <v>48</v>
      </c>
      <c r="B13" s="13" t="str">
        <f>'VALOR REPUESTOS'!$A$11</f>
        <v>MATEI</v>
      </c>
      <c r="C13" s="27">
        <f>'VALOR REPUESTOS'!$C$11</f>
        <v>10000</v>
      </c>
      <c r="D13" s="28">
        <v>1</v>
      </c>
      <c r="E13" s="29">
        <f t="shared" si="1"/>
        <v>10000</v>
      </c>
      <c r="F13" s="10">
        <f>$E$13</f>
        <v>10000</v>
      </c>
      <c r="G13" s="10">
        <f t="shared" ref="G13:H13" si="8">$E$13</f>
        <v>10000</v>
      </c>
      <c r="H13" s="10">
        <f t="shared" si="8"/>
        <v>10000</v>
      </c>
      <c r="I13" s="10">
        <f>$E$13</f>
        <v>10000</v>
      </c>
    </row>
    <row r="14" spans="1:9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28"/>
      <c r="E14" s="29"/>
      <c r="F14" s="17">
        <f>C14*F17</f>
        <v>76000</v>
      </c>
      <c r="G14" s="17">
        <f>C14*G17</f>
        <v>95000</v>
      </c>
      <c r="H14" s="17">
        <f>C14*H17</f>
        <v>190000</v>
      </c>
      <c r="I14" s="17">
        <f>C14*I17</f>
        <v>95000</v>
      </c>
    </row>
    <row r="15" spans="1:9" ht="15.75" x14ac:dyDescent="0.25">
      <c r="A15" s="2" t="s">
        <v>55</v>
      </c>
      <c r="B15" s="2"/>
      <c r="C15" s="5" t="s">
        <v>3</v>
      </c>
      <c r="D15" s="5"/>
      <c r="E15" s="6"/>
      <c r="F15" s="6">
        <f>SUM(F2:F14)</f>
        <v>197000</v>
      </c>
      <c r="G15" s="6">
        <f>SUM(G2:G14)</f>
        <v>252800</v>
      </c>
      <c r="H15" s="6">
        <f>SUM(H2:H14)</f>
        <v>587800</v>
      </c>
      <c r="I15" s="6">
        <f>SUM(I2:I14)</f>
        <v>216000</v>
      </c>
    </row>
    <row r="16" spans="1:9" ht="15.75" x14ac:dyDescent="0.25">
      <c r="A16" s="85" t="s">
        <v>63</v>
      </c>
      <c r="B16" s="84"/>
      <c r="C16" s="83"/>
      <c r="D16" s="84"/>
      <c r="E16" s="84"/>
      <c r="F16" s="86">
        <f>F15*1.19</f>
        <v>234430</v>
      </c>
      <c r="G16" s="86">
        <f>G15*1.19</f>
        <v>300832</v>
      </c>
      <c r="H16" s="86">
        <f>H15*1.19</f>
        <v>699482</v>
      </c>
      <c r="I16" s="86">
        <f>I15*1.19</f>
        <v>257040</v>
      </c>
    </row>
    <row r="17" spans="1:9" x14ac:dyDescent="0.25">
      <c r="A17" s="94" t="s">
        <v>64</v>
      </c>
      <c r="B17" s="91"/>
      <c r="C17" s="92"/>
      <c r="D17" s="91"/>
      <c r="E17" s="91"/>
      <c r="F17" s="98">
        <v>2</v>
      </c>
      <c r="G17" s="98">
        <v>2.5</v>
      </c>
      <c r="H17" s="98">
        <v>5</v>
      </c>
      <c r="I17" s="98">
        <v>2.5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078F-92B2-41FC-8FDF-3521D6DF7FB2}">
  <sheetPr>
    <tabColor rgb="FFFFFF00"/>
  </sheetPr>
  <dimension ref="A1:L17"/>
  <sheetViews>
    <sheetView zoomScale="130" zoomScaleNormal="130" workbookViewId="0">
      <selection activeCell="N12" sqref="N12"/>
    </sheetView>
  </sheetViews>
  <sheetFormatPr baseColWidth="10" defaultRowHeight="15" x14ac:dyDescent="0.25"/>
  <cols>
    <col min="1" max="1" width="30" bestFit="1" customWidth="1"/>
    <col min="2" max="2" width="9.28515625" customWidth="1"/>
    <col min="3" max="3" width="13.7109375" bestFit="1" customWidth="1"/>
    <col min="4" max="4" width="10.28515625" bestFit="1" customWidth="1"/>
    <col min="5" max="5" width="13.140625" bestFit="1" customWidth="1"/>
    <col min="6" max="6" width="13.140625" customWidth="1"/>
    <col min="7" max="7" width="13.5703125" customWidth="1"/>
    <col min="8" max="9" width="12.85546875" customWidth="1"/>
    <col min="10" max="10" width="12.28515625" customWidth="1"/>
    <col min="11" max="11" width="13.5703125" customWidth="1"/>
    <col min="12" max="12" width="13" customWidth="1"/>
  </cols>
  <sheetData>
    <row r="1" spans="1:12" ht="15.75" x14ac:dyDescent="0.25">
      <c r="A1" s="7" t="s">
        <v>406</v>
      </c>
      <c r="B1" s="7" t="s">
        <v>50</v>
      </c>
      <c r="C1" s="24" t="s">
        <v>2</v>
      </c>
      <c r="D1" s="21" t="s">
        <v>51</v>
      </c>
      <c r="E1" s="21" t="s">
        <v>57</v>
      </c>
      <c r="F1" s="9">
        <v>10</v>
      </c>
      <c r="G1" s="9">
        <v>20</v>
      </c>
      <c r="H1" s="9" t="s">
        <v>109</v>
      </c>
      <c r="I1" s="9" t="s">
        <v>486</v>
      </c>
      <c r="J1" s="9">
        <v>60</v>
      </c>
      <c r="K1" s="8" t="s">
        <v>114</v>
      </c>
      <c r="L1" s="9">
        <v>100</v>
      </c>
    </row>
    <row r="2" spans="1:12" ht="15.75" x14ac:dyDescent="0.25">
      <c r="A2" s="123" t="s">
        <v>56</v>
      </c>
      <c r="B2" s="13" t="str">
        <f>'VALOR REPUESTOS'!$A$12</f>
        <v>A5W30</v>
      </c>
      <c r="C2" s="248">
        <f>'VALOR REPUESTOS'!$C$12</f>
        <v>8000</v>
      </c>
      <c r="D2" s="15">
        <v>4</v>
      </c>
      <c r="E2" s="10">
        <f t="shared" ref="E2:E13" si="0">C2*D2</f>
        <v>32000</v>
      </c>
      <c r="F2" s="10">
        <f>$E$2</f>
        <v>32000</v>
      </c>
      <c r="G2" s="10">
        <f t="shared" ref="G2:L2" si="1">$E$2</f>
        <v>32000</v>
      </c>
      <c r="H2" s="10">
        <f t="shared" si="1"/>
        <v>32000</v>
      </c>
      <c r="I2" s="10">
        <f>$E$2</f>
        <v>32000</v>
      </c>
      <c r="J2" s="10">
        <f t="shared" si="1"/>
        <v>32000</v>
      </c>
      <c r="K2" s="10">
        <f t="shared" si="1"/>
        <v>32000</v>
      </c>
      <c r="L2" s="10">
        <f t="shared" si="1"/>
        <v>32000</v>
      </c>
    </row>
    <row r="3" spans="1:12" ht="15.75" x14ac:dyDescent="0.25">
      <c r="A3" s="123" t="s">
        <v>52</v>
      </c>
      <c r="B3" s="33" t="str">
        <f>'VALOR REPUESTOS'!$A$203</f>
        <v>FM</v>
      </c>
      <c r="C3" s="248">
        <f>'VALOR REPUESTOS'!$C$203</f>
        <v>11000</v>
      </c>
      <c r="D3" s="15">
        <v>1</v>
      </c>
      <c r="E3" s="10">
        <f t="shared" si="0"/>
        <v>11000</v>
      </c>
      <c r="F3" s="10">
        <f>$E$3</f>
        <v>11000</v>
      </c>
      <c r="G3" s="10">
        <f t="shared" ref="G3:L3" si="2">$E$3</f>
        <v>11000</v>
      </c>
      <c r="H3" s="10">
        <f t="shared" si="2"/>
        <v>11000</v>
      </c>
      <c r="I3" s="10">
        <f>$E$3</f>
        <v>11000</v>
      </c>
      <c r="J3" s="10">
        <f t="shared" si="2"/>
        <v>11000</v>
      </c>
      <c r="K3" s="10">
        <f t="shared" si="2"/>
        <v>11000</v>
      </c>
      <c r="L3" s="10">
        <f t="shared" si="2"/>
        <v>11000</v>
      </c>
    </row>
    <row r="4" spans="1:12" ht="15.75" x14ac:dyDescent="0.25">
      <c r="A4" s="124" t="s">
        <v>223</v>
      </c>
      <c r="B4" s="13" t="str">
        <f>'VALOR REPUESTOS'!$A$17</f>
        <v>GTC</v>
      </c>
      <c r="C4" s="248">
        <f>'VALOR REPUESTOS'!$C$17</f>
        <v>3500</v>
      </c>
      <c r="D4" s="28">
        <v>1</v>
      </c>
      <c r="E4" s="29">
        <f t="shared" si="0"/>
        <v>3500</v>
      </c>
      <c r="F4" s="10">
        <f>$E$4</f>
        <v>3500</v>
      </c>
      <c r="G4" s="10">
        <f t="shared" ref="G4:L4" si="3">$E$4</f>
        <v>3500</v>
      </c>
      <c r="H4" s="10">
        <f t="shared" si="3"/>
        <v>3500</v>
      </c>
      <c r="I4" s="10">
        <f>$E$4</f>
        <v>3500</v>
      </c>
      <c r="J4" s="10">
        <f t="shared" si="3"/>
        <v>3500</v>
      </c>
      <c r="K4" s="10">
        <f t="shared" si="3"/>
        <v>3500</v>
      </c>
      <c r="L4" s="10">
        <f t="shared" si="3"/>
        <v>3500</v>
      </c>
    </row>
    <row r="5" spans="1:12" ht="15.75" x14ac:dyDescent="0.25">
      <c r="A5" s="123" t="s">
        <v>60</v>
      </c>
      <c r="B5" s="248" t="str">
        <f>'VALOR REPUESTOS'!$A$204</f>
        <v>FA</v>
      </c>
      <c r="C5" s="248">
        <f>'VALOR REPUESTOS'!$C$204</f>
        <v>16000</v>
      </c>
      <c r="D5" s="15">
        <v>1</v>
      </c>
      <c r="E5" s="10">
        <f t="shared" si="0"/>
        <v>16000</v>
      </c>
      <c r="F5" s="10"/>
      <c r="G5" s="10">
        <f>$E$5</f>
        <v>16000</v>
      </c>
      <c r="H5" s="10"/>
      <c r="I5" s="10"/>
      <c r="J5" s="10">
        <f>$G$5</f>
        <v>16000</v>
      </c>
      <c r="K5" s="10">
        <f>$G$5</f>
        <v>16000</v>
      </c>
      <c r="L5" s="10">
        <f>$E$5</f>
        <v>16000</v>
      </c>
    </row>
    <row r="6" spans="1:12" ht="15.75" x14ac:dyDescent="0.25">
      <c r="A6" s="123" t="s">
        <v>59</v>
      </c>
      <c r="B6" s="13" t="str">
        <f>'VALOR REPUESTOS'!$A$206</f>
        <v>FC</v>
      </c>
      <c r="C6" s="248">
        <f>'VALOR REPUESTOS'!$C$206</f>
        <v>20000</v>
      </c>
      <c r="D6" s="15">
        <v>1</v>
      </c>
      <c r="E6" s="10">
        <f t="shared" si="0"/>
        <v>20000</v>
      </c>
      <c r="F6" s="10"/>
      <c r="G6" s="10"/>
      <c r="H6" s="10">
        <f>$E$6</f>
        <v>20000</v>
      </c>
      <c r="I6" s="10"/>
      <c r="J6" s="10">
        <f>$E$6</f>
        <v>20000</v>
      </c>
      <c r="K6" s="10"/>
      <c r="L6" s="10"/>
    </row>
    <row r="7" spans="1:12" ht="15.75" x14ac:dyDescent="0.25">
      <c r="A7" s="123" t="s">
        <v>100</v>
      </c>
      <c r="B7" s="137" t="str">
        <f>'VALOR REPUESTOS'!$A$205</f>
        <v>FP</v>
      </c>
      <c r="C7" s="307">
        <f>'VALOR REPUESTOS'!$C$205</f>
        <v>18000</v>
      </c>
      <c r="D7" s="19">
        <v>1</v>
      </c>
      <c r="E7" s="140">
        <f t="shared" si="0"/>
        <v>18000</v>
      </c>
      <c r="F7" s="140"/>
      <c r="G7" s="140">
        <f>$E$7</f>
        <v>18000</v>
      </c>
      <c r="H7" s="140"/>
      <c r="I7" s="140"/>
      <c r="J7" s="140">
        <f>$E$7</f>
        <v>18000</v>
      </c>
      <c r="K7" s="140">
        <f>$E$7</f>
        <v>18000</v>
      </c>
      <c r="L7" s="140">
        <f>$E$7</f>
        <v>18000</v>
      </c>
    </row>
    <row r="8" spans="1:12" ht="15.75" x14ac:dyDescent="0.25">
      <c r="A8" s="124" t="s">
        <v>208</v>
      </c>
      <c r="B8" s="13" t="str">
        <f>'VALOR REPUESTOS'!$A$16</f>
        <v>LLP</v>
      </c>
      <c r="C8" s="27">
        <f>'VALOR REPUESTOS'!$C$16</f>
        <v>3500</v>
      </c>
      <c r="D8" s="28">
        <v>1</v>
      </c>
      <c r="E8" s="29">
        <f t="shared" si="0"/>
        <v>3500</v>
      </c>
      <c r="F8" s="10">
        <f>$E$8</f>
        <v>3500</v>
      </c>
      <c r="G8" s="10">
        <f t="shared" ref="G8:H8" si="4">$E$8</f>
        <v>3500</v>
      </c>
      <c r="H8" s="10">
        <f t="shared" si="4"/>
        <v>3500</v>
      </c>
      <c r="I8" s="10">
        <f>$E$8</f>
        <v>3500</v>
      </c>
      <c r="J8" s="10">
        <f t="shared" ref="J8:L8" si="5">$E$8</f>
        <v>3500</v>
      </c>
      <c r="K8" s="10">
        <f t="shared" si="5"/>
        <v>3500</v>
      </c>
      <c r="L8" s="10">
        <f t="shared" si="5"/>
        <v>3500</v>
      </c>
    </row>
    <row r="9" spans="1:12" ht="15.75" x14ac:dyDescent="0.25">
      <c r="A9" s="123" t="s">
        <v>413</v>
      </c>
      <c r="B9" s="137" t="str">
        <f>'VALOR REPUESTOS'!$A$9</f>
        <v>AL3C1F</v>
      </c>
      <c r="C9" s="307">
        <f>'VALOR REPUESTOS'!$C$9</f>
        <v>6800</v>
      </c>
      <c r="D9" s="19">
        <v>2</v>
      </c>
      <c r="E9" s="140">
        <f t="shared" si="0"/>
        <v>13600</v>
      </c>
      <c r="F9" s="140"/>
      <c r="G9" s="140"/>
      <c r="H9" s="140"/>
      <c r="I9" s="140"/>
      <c r="J9" s="140"/>
      <c r="K9" s="140"/>
      <c r="L9" s="140"/>
    </row>
    <row r="10" spans="1:12" ht="15.75" x14ac:dyDescent="0.25">
      <c r="A10" s="123" t="s">
        <v>113</v>
      </c>
      <c r="B10" s="137" t="str">
        <f>'VALOR REPUESTOS'!$A$207</f>
        <v>BUJ</v>
      </c>
      <c r="C10" s="307">
        <f>'VALOR REPUESTOS'!$C$207</f>
        <v>10000</v>
      </c>
      <c r="D10" s="19">
        <v>4</v>
      </c>
      <c r="E10" s="140">
        <f>C10*D10</f>
        <v>40000</v>
      </c>
      <c r="F10" s="140"/>
      <c r="G10" s="140"/>
      <c r="H10" s="140">
        <f>$E$10</f>
        <v>40000</v>
      </c>
      <c r="I10" s="140"/>
      <c r="J10" s="140">
        <f>$E$10</f>
        <v>40000</v>
      </c>
      <c r="K10" s="140"/>
      <c r="L10" s="140"/>
    </row>
    <row r="11" spans="1:12" ht="15.75" x14ac:dyDescent="0.25">
      <c r="A11" s="123" t="s">
        <v>120</v>
      </c>
      <c r="B11" s="137" t="str">
        <f>'VALOR REPUESTOS'!$A$3</f>
        <v>AL1C1</v>
      </c>
      <c r="C11" s="307">
        <f>'VALOR REPUESTOS'!$C$3</f>
        <v>6000</v>
      </c>
      <c r="D11" s="19">
        <v>2</v>
      </c>
      <c r="E11" s="140">
        <f>C11*D11</f>
        <v>12000</v>
      </c>
      <c r="F11" s="140"/>
      <c r="G11" s="140"/>
      <c r="H11" s="140"/>
      <c r="I11" s="140"/>
      <c r="J11" s="140"/>
      <c r="K11" s="140"/>
      <c r="L11" s="140"/>
    </row>
    <row r="12" spans="1:12" ht="15.75" x14ac:dyDescent="0.25">
      <c r="A12" s="123" t="s">
        <v>414</v>
      </c>
      <c r="B12" s="137" t="str">
        <f>'VALOR REPUESTOS'!$A$8</f>
        <v>75W90</v>
      </c>
      <c r="C12" s="307">
        <f>'VALOR REPUESTOS'!$C$8</f>
        <v>12000</v>
      </c>
      <c r="D12" s="19">
        <v>2</v>
      </c>
      <c r="E12" s="140">
        <f>C12*D12</f>
        <v>24000</v>
      </c>
      <c r="F12" s="140"/>
      <c r="G12" s="140">
        <f>$E$12</f>
        <v>24000</v>
      </c>
      <c r="H12" s="140"/>
      <c r="I12" s="140"/>
      <c r="J12" s="140">
        <f>$E$12</f>
        <v>24000</v>
      </c>
      <c r="K12" s="140">
        <f>$E$12</f>
        <v>24000</v>
      </c>
      <c r="L12" s="140">
        <f>$E$12</f>
        <v>24000</v>
      </c>
    </row>
    <row r="13" spans="1:12" ht="15.75" x14ac:dyDescent="0.25">
      <c r="A13" s="126" t="s">
        <v>48</v>
      </c>
      <c r="B13" s="137" t="str">
        <f>'VALOR REPUESTOS'!$A$11</f>
        <v>MATEI</v>
      </c>
      <c r="C13" s="140">
        <f>'VALOR REPUESTOS'!$C$11</f>
        <v>10000</v>
      </c>
      <c r="D13" s="19">
        <v>1</v>
      </c>
      <c r="E13" s="140">
        <f t="shared" si="0"/>
        <v>10000</v>
      </c>
      <c r="F13" s="140">
        <f t="shared" ref="F13:L13" si="6">$E$13</f>
        <v>10000</v>
      </c>
      <c r="G13" s="140">
        <f t="shared" si="6"/>
        <v>10000</v>
      </c>
      <c r="H13" s="140">
        <f t="shared" si="6"/>
        <v>10000</v>
      </c>
      <c r="I13" s="140">
        <f t="shared" si="6"/>
        <v>10000</v>
      </c>
      <c r="J13" s="140">
        <f t="shared" si="6"/>
        <v>10000</v>
      </c>
      <c r="K13" s="140">
        <f t="shared" si="6"/>
        <v>10000</v>
      </c>
      <c r="L13" s="140">
        <f t="shared" si="6"/>
        <v>10000</v>
      </c>
    </row>
    <row r="14" spans="1:12" ht="15.75" x14ac:dyDescent="0.25">
      <c r="A14" s="20" t="s">
        <v>1</v>
      </c>
      <c r="B14" s="13" t="str">
        <f>'VALOR REPUESTOS'!$A$10</f>
        <v>MO</v>
      </c>
      <c r="C14" s="27">
        <f>'VALOR REPUESTOS'!$C$10</f>
        <v>38000</v>
      </c>
      <c r="D14" s="15"/>
      <c r="E14" s="10"/>
      <c r="F14" s="17">
        <f>C14*F17</f>
        <v>57000</v>
      </c>
      <c r="G14" s="17">
        <f>C14*G17</f>
        <v>95000</v>
      </c>
      <c r="H14" s="17">
        <f>C14*H17</f>
        <v>95000</v>
      </c>
      <c r="I14" s="17">
        <f>C14*I17</f>
        <v>76000</v>
      </c>
      <c r="J14" s="17">
        <f>C14*J17</f>
        <v>114000</v>
      </c>
      <c r="K14" s="17">
        <f>C14*K17</f>
        <v>95000</v>
      </c>
      <c r="L14" s="17">
        <f>C14*L17</f>
        <v>95000</v>
      </c>
    </row>
    <row r="15" spans="1:12" ht="15.75" x14ac:dyDescent="0.25">
      <c r="A15" s="2" t="s">
        <v>55</v>
      </c>
      <c r="B15" s="384"/>
      <c r="C15" s="385"/>
      <c r="D15" s="385"/>
      <c r="E15" s="386"/>
      <c r="F15" s="6">
        <f t="shared" ref="F15:L15" si="7">SUM(F2:F14)</f>
        <v>117000</v>
      </c>
      <c r="G15" s="6">
        <f t="shared" si="7"/>
        <v>213000</v>
      </c>
      <c r="H15" s="6">
        <f t="shared" si="7"/>
        <v>215000</v>
      </c>
      <c r="I15" s="6">
        <f t="shared" ref="I15" si="8">SUM(I2:I14)</f>
        <v>136000</v>
      </c>
      <c r="J15" s="6">
        <f t="shared" si="7"/>
        <v>292000</v>
      </c>
      <c r="K15" s="6">
        <f t="shared" si="7"/>
        <v>213000</v>
      </c>
      <c r="L15" s="6">
        <f t="shared" si="7"/>
        <v>213000</v>
      </c>
    </row>
    <row r="16" spans="1:12" ht="15.75" x14ac:dyDescent="0.25">
      <c r="A16" s="82" t="s">
        <v>63</v>
      </c>
      <c r="B16" s="387"/>
      <c r="C16" s="387"/>
      <c r="D16" s="387"/>
      <c r="E16" s="387"/>
      <c r="F16" s="152">
        <f>F15*1.19</f>
        <v>139230</v>
      </c>
      <c r="G16" s="152">
        <f t="shared" ref="G16:K16" si="9">G15*1.19</f>
        <v>253470</v>
      </c>
      <c r="H16" s="152">
        <f t="shared" si="9"/>
        <v>255850</v>
      </c>
      <c r="I16" s="152">
        <f>I15*1.19</f>
        <v>161840</v>
      </c>
      <c r="J16" s="152">
        <f t="shared" si="9"/>
        <v>347480</v>
      </c>
      <c r="K16" s="152">
        <f t="shared" si="9"/>
        <v>253470</v>
      </c>
      <c r="L16" s="152">
        <f t="shared" ref="L16" si="10">L15*1.19</f>
        <v>253470</v>
      </c>
    </row>
    <row r="17" spans="1:12" x14ac:dyDescent="0.25">
      <c r="A17" s="94" t="s">
        <v>64</v>
      </c>
      <c r="B17" s="388"/>
      <c r="C17" s="388"/>
      <c r="D17" s="388"/>
      <c r="E17" s="388"/>
      <c r="F17" s="93">
        <v>1.5</v>
      </c>
      <c r="G17" s="93">
        <v>2.5</v>
      </c>
      <c r="H17" s="93">
        <v>2.5</v>
      </c>
      <c r="I17" s="93">
        <v>2</v>
      </c>
      <c r="J17" s="93">
        <v>3</v>
      </c>
      <c r="K17" s="93">
        <v>2.5</v>
      </c>
      <c r="L17" s="93">
        <v>2.5</v>
      </c>
    </row>
  </sheetData>
  <mergeCells count="3">
    <mergeCell ref="B15:E15"/>
    <mergeCell ref="B16:E16"/>
    <mergeCell ref="B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TARIFARIO OTROS SERVICIOS</vt:lpstr>
      <vt:lpstr>TARIFARIO CORRECTIVOS</vt:lpstr>
      <vt:lpstr>LANDTREK</vt:lpstr>
      <vt:lpstr>RAM</vt:lpstr>
      <vt:lpstr>DUCATO</vt:lpstr>
      <vt:lpstr>TUCSON</vt:lpstr>
      <vt:lpstr>ACCENT</vt:lpstr>
      <vt:lpstr>PORTER</vt:lpstr>
      <vt:lpstr>NQR</vt:lpstr>
      <vt:lpstr>NEW EXPERT</vt:lpstr>
      <vt:lpstr>SAVEIRO</vt:lpstr>
      <vt:lpstr>COLORADO</vt:lpstr>
      <vt:lpstr>NEWL200</vt:lpstr>
      <vt:lpstr>L200</vt:lpstr>
      <vt:lpstr>NEW RAV4</vt:lpstr>
      <vt:lpstr>HILUX</vt:lpstr>
      <vt:lpstr>MAXUS 2.0</vt:lpstr>
      <vt:lpstr>MAXUS 2.8</vt:lpstr>
      <vt:lpstr>I10</vt:lpstr>
      <vt:lpstr>GWALL</vt:lpstr>
      <vt:lpstr>ELANTRA</vt:lpstr>
      <vt:lpstr>CAPTIVA</vt:lpstr>
      <vt:lpstr>MORNING</vt:lpstr>
      <vt:lpstr>XTRAIL-NAVARA</vt:lpstr>
      <vt:lpstr>CX-5</vt:lpstr>
      <vt:lpstr>TERRITORY</vt:lpstr>
      <vt:lpstr>VALOR REPUESTOS</vt:lpstr>
      <vt:lpstr>MAVERICK</vt:lpstr>
      <vt:lpstr>VERSA</vt:lpstr>
      <vt:lpstr>FRONX</vt:lpstr>
      <vt:lpstr>CRETA</vt:lpstr>
      <vt:lpstr>COROLLA CROSS</vt:lpstr>
      <vt:lpstr>MONTANA Y TRACKER</vt:lpstr>
      <vt:lpstr>JUMPY</vt:lpstr>
      <vt:lpstr>EV30</vt:lpstr>
      <vt:lpstr>OPEL COMBO</vt:lpstr>
      <vt:lpstr>Citroen C-ELYSEE</vt:lpstr>
      <vt:lpstr>4 RUNNER</vt:lpstr>
      <vt:lpstr>MUSSO</vt:lpstr>
      <vt:lpstr>5008</vt:lpstr>
      <vt:lpstr>PARTNER-BERLINGO</vt:lpstr>
      <vt:lpstr>RESUMEN</vt:lpstr>
      <vt:lpstr>NEW RANGER</vt:lpstr>
      <vt:lpstr>JUMPER</vt:lpstr>
      <vt:lpstr>BOXER</vt:lpstr>
      <vt:lpstr>SAIL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Albornoz</dc:creator>
  <cp:lastModifiedBy>Onperox .</cp:lastModifiedBy>
  <cp:lastPrinted>2026-05-13T20:48:38Z</cp:lastPrinted>
  <dcterms:created xsi:type="dcterms:W3CDTF">2018-05-27T23:15:39Z</dcterms:created>
  <dcterms:modified xsi:type="dcterms:W3CDTF">2026-08-10T22:31:46Z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4e9a4a-eb20-4aad-9a64-8872817c1a6f_Enabled">
    <vt:lpwstr>true</vt:lpwstr>
  </property>
  <property fmtid="{D5CDD505-2E9C-101B-9397-08002B2CF9AE}" pid="3" name="MSIP_Label_9f4e9a4a-eb20-4aad-9a64-8872817c1a6f_SetDate">
    <vt:lpwstr>2023-02-23T13:36:54Z</vt:lpwstr>
  </property>
  <property fmtid="{D5CDD505-2E9C-101B-9397-08002B2CF9AE}" pid="4" name="MSIP_Label_9f4e9a4a-eb20-4aad-9a64-8872817c1a6f_Method">
    <vt:lpwstr>Standard</vt:lpwstr>
  </property>
  <property fmtid="{D5CDD505-2E9C-101B-9397-08002B2CF9AE}" pid="5" name="MSIP_Label_9f4e9a4a-eb20-4aad-9a64-8872817c1a6f_Name">
    <vt:lpwstr>defa4170-0d19-0005-0004-bc88714345d2</vt:lpwstr>
  </property>
  <property fmtid="{D5CDD505-2E9C-101B-9397-08002B2CF9AE}" pid="6" name="MSIP_Label_9f4e9a4a-eb20-4aad-9a64-8872817c1a6f_SiteId">
    <vt:lpwstr>7a599002-001c-432c-846e-1ddca9f6b299</vt:lpwstr>
  </property>
  <property fmtid="{D5CDD505-2E9C-101B-9397-08002B2CF9AE}" pid="7" name="MSIP_Label_9f4e9a4a-eb20-4aad-9a64-8872817c1a6f_ActionId">
    <vt:lpwstr>a89879da-8b10-430b-ab2b-09c043c15051</vt:lpwstr>
  </property>
  <property fmtid="{D5CDD505-2E9C-101B-9397-08002B2CF9AE}" pid="8" name="MSIP_Label_9f4e9a4a-eb20-4aad-9a64-8872817c1a6f_ContentBits">
    <vt:lpwstr>0</vt:lpwstr>
  </property>
</Properties>
</file>